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autoCompressPictures="0"/>
  <mc:AlternateContent xmlns:mc="http://schemas.openxmlformats.org/markup-compatibility/2006">
    <mc:Choice Requires="x15">
      <x15ac:absPath xmlns:x15ac="http://schemas.microsoft.com/office/spreadsheetml/2010/11/ac" url="https://southwestantennas-my.sharepoint.com/personal/rjohnson_southwestantennas_com/Documents/Documents/"/>
    </mc:Choice>
  </mc:AlternateContent>
  <xr:revisionPtr revIDLastSave="0" documentId="8_{659950CA-9E69-4251-B002-9C7834CB310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X5" i="5"/>
  <c r="V5" i="5"/>
  <c r="T5" i="5"/>
  <c r="S5"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s="1"/>
  <c r="H4" i="6" s="1"/>
  <c r="D4" i="6" s="1"/>
  <c r="B5" i="6"/>
  <c r="G5" i="6"/>
  <c r="H5" i="6"/>
  <c r="F6" i="6"/>
  <c r="B6" i="6"/>
  <c r="G6" i="6"/>
  <c r="H6" i="6"/>
  <c r="B7" i="6"/>
  <c r="G7" i="6" s="1"/>
  <c r="H7" i="6" s="1"/>
  <c r="D7" i="6" s="1"/>
  <c r="B8" i="6"/>
  <c r="G8" i="6"/>
  <c r="H8" i="6" s="1"/>
  <c r="D8" i="6" s="1"/>
  <c r="B9" i="6"/>
  <c r="G9" i="6" s="1"/>
  <c r="H9" i="6" s="1"/>
  <c r="D9" i="6" s="1"/>
  <c r="B10" i="6"/>
  <c r="G10" i="6"/>
  <c r="H10" i="6" s="1"/>
  <c r="D10" i="6" s="1"/>
  <c r="B11" i="6"/>
  <c r="G11" i="6" s="1"/>
  <c r="H11" i="6" s="1"/>
  <c r="D11" i="6" s="1"/>
  <c r="B12" i="6"/>
  <c r="G12" i="6" s="1"/>
  <c r="H12" i="6" s="1"/>
  <c r="D12" i="6" s="1"/>
  <c r="H13" i="6"/>
  <c r="B14" i="6"/>
  <c r="G14" i="6"/>
  <c r="H14" i="6"/>
  <c r="B15" i="6"/>
  <c r="B16" i="6"/>
  <c r="B26" i="6" s="1"/>
  <c r="G26" i="6" s="1"/>
  <c r="B17" i="6"/>
  <c r="F22" i="6" s="1"/>
  <c r="H22" i="6" s="1"/>
  <c r="D22" i="6" s="1"/>
  <c r="F19" i="6"/>
  <c r="B19" i="6"/>
  <c r="G19" i="6"/>
  <c r="H19" i="6"/>
  <c r="K65" i="6" s="1"/>
  <c r="F21" i="6"/>
  <c r="H21" i="6" s="1"/>
  <c r="D21" i="6" s="1"/>
  <c r="B21" i="6"/>
  <c r="G21" i="6" s="1"/>
  <c r="B22" i="6"/>
  <c r="G22" i="6" s="1"/>
  <c r="F24" i="6"/>
  <c r="B24" i="6"/>
  <c r="G24" i="6" s="1"/>
  <c r="B29" i="6"/>
  <c r="G29" i="6"/>
  <c r="B32" i="6"/>
  <c r="G32" i="6" s="1"/>
  <c r="B34" i="6"/>
  <c r="G34" i="6"/>
  <c r="F39" i="6"/>
  <c r="H39" i="6" s="1"/>
  <c r="D39" i="6" s="1"/>
  <c r="B39" i="6"/>
  <c r="G39" i="6" s="1"/>
  <c r="B42" i="6"/>
  <c r="G42" i="6" s="1"/>
  <c r="B44" i="6"/>
  <c r="G44" i="6"/>
  <c r="B49" i="6"/>
  <c r="G49" i="6"/>
  <c r="B51" i="6"/>
  <c r="G51" i="6" s="1"/>
  <c r="B54" i="6"/>
  <c r="G54" i="6" s="1"/>
  <c r="B55" i="6"/>
  <c r="G55" i="6" s="1"/>
  <c r="B56" i="6"/>
  <c r="G56" i="6"/>
  <c r="B57" i="6"/>
  <c r="G57" i="6" s="1"/>
  <c r="B58" i="6"/>
  <c r="G58" i="6" s="1"/>
  <c r="B59" i="6"/>
  <c r="G59" i="6" s="1"/>
  <c r="B60" i="6"/>
  <c r="G60" i="6" s="1"/>
  <c r="B62" i="6"/>
  <c r="G62" i="6" s="1"/>
  <c r="B63" i="6"/>
  <c r="G63" i="6"/>
  <c r="F64" i="6"/>
  <c r="F65" i="6"/>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s="1"/>
  <c r="D65" i="6" s="1"/>
  <c r="G66" i="6"/>
  <c r="G67" i="6"/>
  <c r="G68" i="6"/>
  <c r="C4" i="5"/>
  <c r="C2493" i="5"/>
  <c r="C2494" i="5"/>
  <c r="C2495" i="5"/>
  <c r="C2496" i="5"/>
  <c r="C2497" i="5"/>
  <c r="C2498" i="5"/>
  <c r="C2499" i="5"/>
  <c r="C2500" i="5"/>
  <c r="C2501" i="5"/>
  <c r="C2502" i="5"/>
  <c r="C2503" i="5"/>
  <c r="F69" i="6"/>
  <c r="C69" i="6" s="1"/>
  <c r="D4" i="5"/>
  <c r="E4" i="5"/>
  <c r="V6" i="5"/>
  <c r="E6" i="5"/>
  <c r="V7" i="5"/>
  <c r="E7" i="5"/>
  <c r="X7" i="5" s="1"/>
  <c r="V8" i="5"/>
  <c r="E8" i="5"/>
  <c r="X8" i="5" s="1"/>
  <c r="V9" i="5"/>
  <c r="E9" i="5"/>
  <c r="G69" i="6" s="1"/>
  <c r="H69" i="6"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V20" i="5"/>
  <c r="E20" i="5"/>
  <c r="X20" i="5" s="1"/>
  <c r="V21" i="5"/>
  <c r="E21" i="5"/>
  <c r="X21" i="5" s="1"/>
  <c r="V22" i="5"/>
  <c r="E22" i="5"/>
  <c r="X22" i="5" s="1"/>
  <c r="V23" i="5"/>
  <c r="E23" i="5"/>
  <c r="X23" i="5" s="1"/>
  <c r="V24" i="5"/>
  <c r="E24" i="5"/>
  <c r="X24" i="5" s="1"/>
  <c r="V25" i="5"/>
  <c r="E25" i="5"/>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V209" i="5"/>
  <c r="E209" i="5"/>
  <c r="X209" i="5" s="1"/>
  <c r="V210" i="5"/>
  <c r="E210" i="5"/>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V308" i="5"/>
  <c r="E308" i="5"/>
  <c r="X308" i="5" s="1"/>
  <c r="V309" i="5"/>
  <c r="E309" i="5"/>
  <c r="X309" i="5" s="1"/>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V350" i="5"/>
  <c r="E350" i="5"/>
  <c r="X350" i="5" s="1"/>
  <c r="V351" i="5"/>
  <c r="E351" i="5"/>
  <c r="X351" i="5" s="1"/>
  <c r="V352" i="5"/>
  <c r="E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c r="B87" i="4" s="1"/>
  <c r="A62" i="6" s="1"/>
  <c r="J62" i="6"/>
  <c r="I62" i="6"/>
  <c r="J60" i="6"/>
  <c r="I60" i="6"/>
  <c r="J59" i="6"/>
  <c r="I59" i="6"/>
  <c r="J58" i="6"/>
  <c r="I58" i="6"/>
  <c r="J57" i="6"/>
  <c r="I57" i="6"/>
  <c r="J56" i="6"/>
  <c r="I56" i="6"/>
  <c r="J55" i="6"/>
  <c r="I55" i="6"/>
  <c r="J54" i="6"/>
  <c r="I54" i="6"/>
  <c r="B74" i="4"/>
  <c r="A53" i="6" s="1"/>
  <c r="J52" i="6"/>
  <c r="I52" i="6"/>
  <c r="P41" i="4"/>
  <c r="B41" i="4"/>
  <c r="B59" i="4" s="1"/>
  <c r="A42" i="6" s="1"/>
  <c r="J51" i="6"/>
  <c r="I51" i="6"/>
  <c r="P40" i="4"/>
  <c r="B40" i="4" s="1"/>
  <c r="B64" i="4" s="1"/>
  <c r="A46" i="6" s="1"/>
  <c r="J50" i="6"/>
  <c r="I50" i="6"/>
  <c r="P39" i="4"/>
  <c r="B39" i="4"/>
  <c r="B51" i="4" s="1"/>
  <c r="A35" i="6" s="1"/>
  <c r="J49" i="6"/>
  <c r="I49" i="6"/>
  <c r="P38" i="4"/>
  <c r="B38" i="4"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c r="A32" i="6" s="1"/>
  <c r="J31" i="6"/>
  <c r="I31" i="6"/>
  <c r="P46" i="4"/>
  <c r="B46" i="4" s="1"/>
  <c r="A31" i="6" s="1"/>
  <c r="J30" i="6"/>
  <c r="I30" i="6"/>
  <c r="P45" i="4"/>
  <c r="B45" i="4" s="1"/>
  <c r="A30" i="6" s="1"/>
  <c r="J29" i="6"/>
  <c r="I29" i="6"/>
  <c r="P44" i="4"/>
  <c r="B44" i="4" s="1"/>
  <c r="A29" i="6" s="1"/>
  <c r="J27" i="6"/>
  <c r="I27" i="6"/>
  <c r="J26" i="6"/>
  <c r="I26" i="6"/>
  <c r="J25" i="6"/>
  <c r="I25" i="6"/>
  <c r="J24" i="6"/>
  <c r="I24" i="6"/>
  <c r="J22" i="6"/>
  <c r="I22" i="6"/>
  <c r="P29" i="4"/>
  <c r="B29" i="4"/>
  <c r="A17" i="6" s="1"/>
  <c r="J21" i="6"/>
  <c r="I21" i="6"/>
  <c r="P28" i="4"/>
  <c r="B28" i="4"/>
  <c r="B34" i="4" s="1"/>
  <c r="A21" i="6" s="1"/>
  <c r="J20" i="6"/>
  <c r="I20" i="6"/>
  <c r="P27" i="4"/>
  <c r="B27" i="4"/>
  <c r="J19" i="6"/>
  <c r="I19" i="6"/>
  <c r="P26" i="4"/>
  <c r="B26" i="4" s="1"/>
  <c r="B32" i="4" s="1"/>
  <c r="A19" i="6" s="1"/>
  <c r="J17" i="6"/>
  <c r="I17" i="6"/>
  <c r="J16" i="6"/>
  <c r="I16" i="6"/>
  <c r="J15" i="6"/>
  <c r="I15" i="6"/>
  <c r="J14" i="6"/>
  <c r="I14" i="6"/>
  <c r="D14" i="6"/>
  <c r="B25" i="4"/>
  <c r="A13" i="6" s="1"/>
  <c r="J12" i="6"/>
  <c r="I12" i="6"/>
  <c r="B22" i="4"/>
  <c r="A12" i="6" s="1"/>
  <c r="J11" i="6"/>
  <c r="I11" i="6"/>
  <c r="B20" i="4"/>
  <c r="A11" i="6" s="1"/>
  <c r="J10" i="6"/>
  <c r="I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B8" i="4"/>
  <c r="A4" i="6" s="1"/>
  <c r="D3" i="6"/>
  <c r="C3" i="6"/>
  <c r="B3" i="6"/>
  <c r="A3" i="6"/>
  <c r="C2" i="6"/>
  <c r="B2"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X1824"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X1734"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X1590"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X1446"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X1374"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X1278"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X1270"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X1224"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X1206"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X1158"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X1115"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X1056"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X1026"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X996"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X936"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X907"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X882"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X852"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X838"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X827"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X823"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X816"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X744"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T727" i="5"/>
  <c r="S727" i="5"/>
  <c r="R727" i="5"/>
  <c r="J727" i="5"/>
  <c r="I727" i="5"/>
  <c r="H727" i="5"/>
  <c r="G727" i="5"/>
  <c r="F727" i="5"/>
  <c r="X726" i="5"/>
  <c r="T726" i="5"/>
  <c r="S726" i="5"/>
  <c r="R726" i="5"/>
  <c r="J726" i="5"/>
  <c r="I726" i="5"/>
  <c r="H726" i="5"/>
  <c r="G726" i="5"/>
  <c r="F726" i="5"/>
  <c r="T725" i="5"/>
  <c r="S725" i="5"/>
  <c r="R725" i="5"/>
  <c r="J725" i="5"/>
  <c r="I725" i="5"/>
  <c r="H725" i="5"/>
  <c r="G725" i="5"/>
  <c r="F725" i="5"/>
  <c r="X724" i="5"/>
  <c r="T724" i="5"/>
  <c r="S724" i="5"/>
  <c r="R724" i="5"/>
  <c r="J724" i="5"/>
  <c r="I724" i="5"/>
  <c r="H724" i="5"/>
  <c r="G724" i="5"/>
  <c r="F724"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X708"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X697"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X678"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T674" i="5"/>
  <c r="S674" i="5"/>
  <c r="R674" i="5"/>
  <c r="J674" i="5"/>
  <c r="I674" i="5"/>
  <c r="H674" i="5"/>
  <c r="G674" i="5"/>
  <c r="F674" i="5"/>
  <c r="X673"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X661"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R624" i="5"/>
  <c r="J624" i="5"/>
  <c r="I624" i="5"/>
  <c r="H624" i="5"/>
  <c r="G624" i="5"/>
  <c r="F624"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X618"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X610" i="5"/>
  <c r="T610" i="5"/>
  <c r="S610" i="5"/>
  <c r="R610" i="5"/>
  <c r="J610" i="5"/>
  <c r="I610" i="5"/>
  <c r="H610" i="5"/>
  <c r="G610" i="5"/>
  <c r="F610" i="5"/>
  <c r="T609" i="5"/>
  <c r="S609" i="5"/>
  <c r="R609" i="5"/>
  <c r="J609" i="5"/>
  <c r="I609" i="5"/>
  <c r="H609" i="5"/>
  <c r="G609" i="5"/>
  <c r="F609" i="5"/>
  <c r="T608" i="5"/>
  <c r="S608" i="5"/>
  <c r="R608" i="5"/>
  <c r="J608" i="5"/>
  <c r="I608" i="5"/>
  <c r="H608" i="5"/>
  <c r="G608" i="5"/>
  <c r="F608" i="5"/>
  <c r="X607"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R600" i="5"/>
  <c r="J600" i="5"/>
  <c r="I600" i="5"/>
  <c r="H600" i="5"/>
  <c r="G600" i="5"/>
  <c r="F600"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X593"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X576" i="5"/>
  <c r="T576" i="5"/>
  <c r="S576" i="5"/>
  <c r="R576" i="5"/>
  <c r="J576" i="5"/>
  <c r="I576" i="5"/>
  <c r="H576" i="5"/>
  <c r="G576" i="5"/>
  <c r="F576" i="5"/>
  <c r="T575" i="5"/>
  <c r="S575" i="5"/>
  <c r="R575" i="5"/>
  <c r="J575" i="5"/>
  <c r="I575" i="5"/>
  <c r="H575" i="5"/>
  <c r="G575" i="5"/>
  <c r="F575"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X538"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X522" i="5"/>
  <c r="T522" i="5"/>
  <c r="S522" i="5"/>
  <c r="R522" i="5"/>
  <c r="J522" i="5"/>
  <c r="I522" i="5"/>
  <c r="H522" i="5"/>
  <c r="G522" i="5"/>
  <c r="F522"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T502" i="5"/>
  <c r="S502" i="5"/>
  <c r="R502" i="5"/>
  <c r="J502" i="5"/>
  <c r="I502" i="5"/>
  <c r="H502" i="5"/>
  <c r="G502" i="5"/>
  <c r="F502" i="5"/>
  <c r="T501" i="5"/>
  <c r="S501" i="5"/>
  <c r="R501" i="5"/>
  <c r="J501" i="5"/>
  <c r="I501" i="5"/>
  <c r="H501" i="5"/>
  <c r="G501" i="5"/>
  <c r="F501" i="5"/>
  <c r="T500" i="5"/>
  <c r="S500" i="5"/>
  <c r="R500" i="5"/>
  <c r="J500" i="5"/>
  <c r="I500" i="5"/>
  <c r="H500" i="5"/>
  <c r="G500" i="5"/>
  <c r="F500"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T471" i="5"/>
  <c r="S471" i="5"/>
  <c r="R471" i="5"/>
  <c r="J471" i="5"/>
  <c r="I471" i="5"/>
  <c r="H471" i="5"/>
  <c r="G471" i="5"/>
  <c r="F471" i="5"/>
  <c r="T470" i="5"/>
  <c r="S470" i="5"/>
  <c r="R470" i="5"/>
  <c r="J470" i="5"/>
  <c r="I470" i="5"/>
  <c r="H470" i="5"/>
  <c r="G470" i="5"/>
  <c r="F470"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X462"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T454" i="5"/>
  <c r="S454" i="5"/>
  <c r="R454" i="5"/>
  <c r="J454" i="5"/>
  <c r="I454" i="5"/>
  <c r="H454" i="5"/>
  <c r="G454" i="5"/>
  <c r="F454" i="5"/>
  <c r="T453" i="5"/>
  <c r="S453" i="5"/>
  <c r="R453" i="5"/>
  <c r="J453" i="5"/>
  <c r="I453" i="5"/>
  <c r="H453" i="5"/>
  <c r="G453" i="5"/>
  <c r="F453" i="5"/>
  <c r="T452" i="5"/>
  <c r="S452" i="5"/>
  <c r="R452" i="5"/>
  <c r="J452" i="5"/>
  <c r="I452" i="5"/>
  <c r="H452" i="5"/>
  <c r="G452" i="5"/>
  <c r="F452"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T430" i="5"/>
  <c r="S430" i="5"/>
  <c r="R430" i="5"/>
  <c r="J430" i="5"/>
  <c r="I430" i="5"/>
  <c r="H430" i="5"/>
  <c r="G430" i="5"/>
  <c r="F430" i="5"/>
  <c r="T429" i="5"/>
  <c r="S429" i="5"/>
  <c r="R429" i="5"/>
  <c r="J429" i="5"/>
  <c r="I429" i="5"/>
  <c r="H429" i="5"/>
  <c r="G429" i="5"/>
  <c r="F429" i="5"/>
  <c r="T428" i="5"/>
  <c r="S428" i="5"/>
  <c r="R428" i="5"/>
  <c r="J428" i="5"/>
  <c r="I428" i="5"/>
  <c r="H428" i="5"/>
  <c r="G428" i="5"/>
  <c r="F428" i="5"/>
  <c r="T427" i="5"/>
  <c r="S427" i="5"/>
  <c r="R427" i="5"/>
  <c r="J427" i="5"/>
  <c r="I427" i="5"/>
  <c r="H427" i="5"/>
  <c r="G427" i="5"/>
  <c r="F427" i="5"/>
  <c r="X426" i="5"/>
  <c r="T426" i="5"/>
  <c r="S426" i="5"/>
  <c r="R426" i="5"/>
  <c r="J426" i="5"/>
  <c r="I426" i="5"/>
  <c r="H426" i="5"/>
  <c r="G426" i="5"/>
  <c r="F426" i="5"/>
  <c r="T425" i="5"/>
  <c r="S425" i="5"/>
  <c r="R425" i="5"/>
  <c r="J425" i="5"/>
  <c r="I425" i="5"/>
  <c r="H425" i="5"/>
  <c r="G425" i="5"/>
  <c r="F425" i="5"/>
  <c r="X424" i="5"/>
  <c r="T424" i="5"/>
  <c r="S424" i="5"/>
  <c r="R424" i="5"/>
  <c r="J424" i="5"/>
  <c r="I424" i="5"/>
  <c r="H424" i="5"/>
  <c r="G424" i="5"/>
  <c r="F424"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X414"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X407"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X391" i="5"/>
  <c r="T391" i="5"/>
  <c r="S391" i="5"/>
  <c r="R391" i="5"/>
  <c r="J391" i="5"/>
  <c r="I391" i="5"/>
  <c r="H391" i="5"/>
  <c r="G391" i="5"/>
  <c r="F391"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X384" i="5"/>
  <c r="T384" i="5"/>
  <c r="S384" i="5"/>
  <c r="R384" i="5"/>
  <c r="J384" i="5"/>
  <c r="I384" i="5"/>
  <c r="H384" i="5"/>
  <c r="G384" i="5"/>
  <c r="F384" i="5"/>
  <c r="T383" i="5"/>
  <c r="S383" i="5"/>
  <c r="R383" i="5"/>
  <c r="J383" i="5"/>
  <c r="I383" i="5"/>
  <c r="H383" i="5"/>
  <c r="G383" i="5"/>
  <c r="F383"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T374" i="5"/>
  <c r="S374" i="5"/>
  <c r="R374" i="5"/>
  <c r="J374" i="5"/>
  <c r="I374" i="5"/>
  <c r="H374" i="5"/>
  <c r="G374" i="5"/>
  <c r="F374"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T358" i="5"/>
  <c r="S358" i="5"/>
  <c r="R358" i="5"/>
  <c r="J358" i="5"/>
  <c r="I358" i="5"/>
  <c r="H358" i="5"/>
  <c r="G358" i="5"/>
  <c r="F358"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T353" i="5"/>
  <c r="S353" i="5"/>
  <c r="R353" i="5"/>
  <c r="J353" i="5"/>
  <c r="I353" i="5"/>
  <c r="H353" i="5"/>
  <c r="G353" i="5"/>
  <c r="F353" i="5"/>
  <c r="X352" i="5"/>
  <c r="T352" i="5"/>
  <c r="S352" i="5"/>
  <c r="R352" i="5"/>
  <c r="J352" i="5"/>
  <c r="I352" i="5"/>
  <c r="H352" i="5"/>
  <c r="G352" i="5"/>
  <c r="F352" i="5"/>
  <c r="T351" i="5"/>
  <c r="S351" i="5"/>
  <c r="R351" i="5"/>
  <c r="J351" i="5"/>
  <c r="I351" i="5"/>
  <c r="H351" i="5"/>
  <c r="G351" i="5"/>
  <c r="F351" i="5"/>
  <c r="T350" i="5"/>
  <c r="S350" i="5"/>
  <c r="R350" i="5"/>
  <c r="J350" i="5"/>
  <c r="I350" i="5"/>
  <c r="H350" i="5"/>
  <c r="G350" i="5"/>
  <c r="F350" i="5"/>
  <c r="X349"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T343" i="5"/>
  <c r="S343" i="5"/>
  <c r="R343" i="5"/>
  <c r="J343" i="5"/>
  <c r="I343" i="5"/>
  <c r="H343" i="5"/>
  <c r="G343" i="5"/>
  <c r="F343" i="5"/>
  <c r="T342" i="5"/>
  <c r="S342" i="5"/>
  <c r="R342" i="5"/>
  <c r="J342" i="5"/>
  <c r="I342" i="5"/>
  <c r="H342" i="5"/>
  <c r="G342" i="5"/>
  <c r="F342"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T335" i="5"/>
  <c r="S335" i="5"/>
  <c r="R335" i="5"/>
  <c r="J335" i="5"/>
  <c r="I335" i="5"/>
  <c r="H335" i="5"/>
  <c r="G335" i="5"/>
  <c r="F335" i="5"/>
  <c r="T334" i="5"/>
  <c r="S334" i="5"/>
  <c r="R334" i="5"/>
  <c r="J334" i="5"/>
  <c r="I334" i="5"/>
  <c r="H334" i="5"/>
  <c r="G334" i="5"/>
  <c r="F334"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T329" i="5"/>
  <c r="S329" i="5"/>
  <c r="R329" i="5"/>
  <c r="J329" i="5"/>
  <c r="I329" i="5"/>
  <c r="H329" i="5"/>
  <c r="G329" i="5"/>
  <c r="F329" i="5"/>
  <c r="T328" i="5"/>
  <c r="S328" i="5"/>
  <c r="R328" i="5"/>
  <c r="J328" i="5"/>
  <c r="I328" i="5"/>
  <c r="H328" i="5"/>
  <c r="G328" i="5"/>
  <c r="F328" i="5"/>
  <c r="T327" i="5"/>
  <c r="S327" i="5"/>
  <c r="R327" i="5"/>
  <c r="J327" i="5"/>
  <c r="I327" i="5"/>
  <c r="H327" i="5"/>
  <c r="G327" i="5"/>
  <c r="F327" i="5"/>
  <c r="T326" i="5"/>
  <c r="S326" i="5"/>
  <c r="R326" i="5"/>
  <c r="J326" i="5"/>
  <c r="I326" i="5"/>
  <c r="H326" i="5"/>
  <c r="G326" i="5"/>
  <c r="F326" i="5"/>
  <c r="T325" i="5"/>
  <c r="S325" i="5"/>
  <c r="R325" i="5"/>
  <c r="J325" i="5"/>
  <c r="I325" i="5"/>
  <c r="H325" i="5"/>
  <c r="G325" i="5"/>
  <c r="F325" i="5"/>
  <c r="T324" i="5"/>
  <c r="S324" i="5"/>
  <c r="R324" i="5"/>
  <c r="J324" i="5"/>
  <c r="I324" i="5"/>
  <c r="H324" i="5"/>
  <c r="G324" i="5"/>
  <c r="F324" i="5"/>
  <c r="T323" i="5"/>
  <c r="S323" i="5"/>
  <c r="R323" i="5"/>
  <c r="J323" i="5"/>
  <c r="I323" i="5"/>
  <c r="H323" i="5"/>
  <c r="G323" i="5"/>
  <c r="F323" i="5"/>
  <c r="T322" i="5"/>
  <c r="S322" i="5"/>
  <c r="R322" i="5"/>
  <c r="J322" i="5"/>
  <c r="I322" i="5"/>
  <c r="H322" i="5"/>
  <c r="G322" i="5"/>
  <c r="F322" i="5"/>
  <c r="T321" i="5"/>
  <c r="S321" i="5"/>
  <c r="R321" i="5"/>
  <c r="J321" i="5"/>
  <c r="I321" i="5"/>
  <c r="H321" i="5"/>
  <c r="G321" i="5"/>
  <c r="F321" i="5"/>
  <c r="T320" i="5"/>
  <c r="S320" i="5"/>
  <c r="R320" i="5"/>
  <c r="J320" i="5"/>
  <c r="I320" i="5"/>
  <c r="H320" i="5"/>
  <c r="G320" i="5"/>
  <c r="F320" i="5"/>
  <c r="T319" i="5"/>
  <c r="S319" i="5"/>
  <c r="R319" i="5"/>
  <c r="J319" i="5"/>
  <c r="I319" i="5"/>
  <c r="H319" i="5"/>
  <c r="G319" i="5"/>
  <c r="F319" i="5"/>
  <c r="T318" i="5"/>
  <c r="S318" i="5"/>
  <c r="R318" i="5"/>
  <c r="J318" i="5"/>
  <c r="I318" i="5"/>
  <c r="H318" i="5"/>
  <c r="G318" i="5"/>
  <c r="F318" i="5"/>
  <c r="T317" i="5"/>
  <c r="S317" i="5"/>
  <c r="R317" i="5"/>
  <c r="J317" i="5"/>
  <c r="I317" i="5"/>
  <c r="H317" i="5"/>
  <c r="G317" i="5"/>
  <c r="F317" i="5"/>
  <c r="T316" i="5"/>
  <c r="S316" i="5"/>
  <c r="R316" i="5"/>
  <c r="J316" i="5"/>
  <c r="I316" i="5"/>
  <c r="H316" i="5"/>
  <c r="G316" i="5"/>
  <c r="F316" i="5"/>
  <c r="T315" i="5"/>
  <c r="S315" i="5"/>
  <c r="R315" i="5"/>
  <c r="J315" i="5"/>
  <c r="I315" i="5"/>
  <c r="H315" i="5"/>
  <c r="G315" i="5"/>
  <c r="F315" i="5"/>
  <c r="T314" i="5"/>
  <c r="S314" i="5"/>
  <c r="R314" i="5"/>
  <c r="J314" i="5"/>
  <c r="I314" i="5"/>
  <c r="H314" i="5"/>
  <c r="G314" i="5"/>
  <c r="F314" i="5"/>
  <c r="X313" i="5"/>
  <c r="T313" i="5"/>
  <c r="S313" i="5"/>
  <c r="R313" i="5"/>
  <c r="J313" i="5"/>
  <c r="I313" i="5"/>
  <c r="H313" i="5"/>
  <c r="G313" i="5"/>
  <c r="F313" i="5"/>
  <c r="T312" i="5"/>
  <c r="S312" i="5"/>
  <c r="R312" i="5"/>
  <c r="J312" i="5"/>
  <c r="I312" i="5"/>
  <c r="H312" i="5"/>
  <c r="G312" i="5"/>
  <c r="F312" i="5"/>
  <c r="T311" i="5"/>
  <c r="S311" i="5"/>
  <c r="R311" i="5"/>
  <c r="J311" i="5"/>
  <c r="I311" i="5"/>
  <c r="H311" i="5"/>
  <c r="G311" i="5"/>
  <c r="F311" i="5"/>
  <c r="T310" i="5"/>
  <c r="S310" i="5"/>
  <c r="R310" i="5"/>
  <c r="J310" i="5"/>
  <c r="I310" i="5"/>
  <c r="H310" i="5"/>
  <c r="G310" i="5"/>
  <c r="F310" i="5"/>
  <c r="T309" i="5"/>
  <c r="S309" i="5"/>
  <c r="R309" i="5"/>
  <c r="J309" i="5"/>
  <c r="I309" i="5"/>
  <c r="H309" i="5"/>
  <c r="G309" i="5"/>
  <c r="F309" i="5"/>
  <c r="T308" i="5"/>
  <c r="S308" i="5"/>
  <c r="R308" i="5"/>
  <c r="J308" i="5"/>
  <c r="I308" i="5"/>
  <c r="H308" i="5"/>
  <c r="G308" i="5"/>
  <c r="F308" i="5"/>
  <c r="X307" i="5"/>
  <c r="T307" i="5"/>
  <c r="S307" i="5"/>
  <c r="R307" i="5"/>
  <c r="J307" i="5"/>
  <c r="I307" i="5"/>
  <c r="H307" i="5"/>
  <c r="G307" i="5"/>
  <c r="F307" i="5"/>
  <c r="T306" i="5"/>
  <c r="S306" i="5"/>
  <c r="R306" i="5"/>
  <c r="J306" i="5"/>
  <c r="I306" i="5"/>
  <c r="H306" i="5"/>
  <c r="G306" i="5"/>
  <c r="F306" i="5"/>
  <c r="T305" i="5"/>
  <c r="S305" i="5"/>
  <c r="R305" i="5"/>
  <c r="J305" i="5"/>
  <c r="I305" i="5"/>
  <c r="H305" i="5"/>
  <c r="G305" i="5"/>
  <c r="F305" i="5"/>
  <c r="T304" i="5"/>
  <c r="S304" i="5"/>
  <c r="R304" i="5"/>
  <c r="J304" i="5"/>
  <c r="I304" i="5"/>
  <c r="H304" i="5"/>
  <c r="G304" i="5"/>
  <c r="F304" i="5"/>
  <c r="T303" i="5"/>
  <c r="S303" i="5"/>
  <c r="R303" i="5"/>
  <c r="J303" i="5"/>
  <c r="I303" i="5"/>
  <c r="H303" i="5"/>
  <c r="G303" i="5"/>
  <c r="F303" i="5"/>
  <c r="T302" i="5"/>
  <c r="S302" i="5"/>
  <c r="R302" i="5"/>
  <c r="J302" i="5"/>
  <c r="I302" i="5"/>
  <c r="H302" i="5"/>
  <c r="G302" i="5"/>
  <c r="F302" i="5"/>
  <c r="T301" i="5"/>
  <c r="S301" i="5"/>
  <c r="R301" i="5"/>
  <c r="J301" i="5"/>
  <c r="I301" i="5"/>
  <c r="H301" i="5"/>
  <c r="G301" i="5"/>
  <c r="F301" i="5"/>
  <c r="T300" i="5"/>
  <c r="S300" i="5"/>
  <c r="R300" i="5"/>
  <c r="J300" i="5"/>
  <c r="I300" i="5"/>
  <c r="H300" i="5"/>
  <c r="G300" i="5"/>
  <c r="F300" i="5"/>
  <c r="T299" i="5"/>
  <c r="S299" i="5"/>
  <c r="R299" i="5"/>
  <c r="J299" i="5"/>
  <c r="I299" i="5"/>
  <c r="H299" i="5"/>
  <c r="G299" i="5"/>
  <c r="F299" i="5"/>
  <c r="T298" i="5"/>
  <c r="S298" i="5"/>
  <c r="R298" i="5"/>
  <c r="J298" i="5"/>
  <c r="I298" i="5"/>
  <c r="H298" i="5"/>
  <c r="G298" i="5"/>
  <c r="F298" i="5"/>
  <c r="T297" i="5"/>
  <c r="S297" i="5"/>
  <c r="R297" i="5"/>
  <c r="J297" i="5"/>
  <c r="I297" i="5"/>
  <c r="H297" i="5"/>
  <c r="G297" i="5"/>
  <c r="F297" i="5"/>
  <c r="T296" i="5"/>
  <c r="S296" i="5"/>
  <c r="R296" i="5"/>
  <c r="J296" i="5"/>
  <c r="I296" i="5"/>
  <c r="H296" i="5"/>
  <c r="G296" i="5"/>
  <c r="F296" i="5"/>
  <c r="T295" i="5"/>
  <c r="S295" i="5"/>
  <c r="R295" i="5"/>
  <c r="J295" i="5"/>
  <c r="I295" i="5"/>
  <c r="H295" i="5"/>
  <c r="G295" i="5"/>
  <c r="F295" i="5"/>
  <c r="T294" i="5"/>
  <c r="S294" i="5"/>
  <c r="R294" i="5"/>
  <c r="J294" i="5"/>
  <c r="I294" i="5"/>
  <c r="H294" i="5"/>
  <c r="G294" i="5"/>
  <c r="F294" i="5"/>
  <c r="T293" i="5"/>
  <c r="S293" i="5"/>
  <c r="R293" i="5"/>
  <c r="J293" i="5"/>
  <c r="I293" i="5"/>
  <c r="H293" i="5"/>
  <c r="G293" i="5"/>
  <c r="F293" i="5"/>
  <c r="T292" i="5"/>
  <c r="S292" i="5"/>
  <c r="R292" i="5"/>
  <c r="J292" i="5"/>
  <c r="I292" i="5"/>
  <c r="H292" i="5"/>
  <c r="G292" i="5"/>
  <c r="F292" i="5"/>
  <c r="T291" i="5"/>
  <c r="S291" i="5"/>
  <c r="R291" i="5"/>
  <c r="J291" i="5"/>
  <c r="I291" i="5"/>
  <c r="H291" i="5"/>
  <c r="G291" i="5"/>
  <c r="F291" i="5"/>
  <c r="T290" i="5"/>
  <c r="S290" i="5"/>
  <c r="R290" i="5"/>
  <c r="J290" i="5"/>
  <c r="I290" i="5"/>
  <c r="H290" i="5"/>
  <c r="G290" i="5"/>
  <c r="F290" i="5"/>
  <c r="T289" i="5"/>
  <c r="S289" i="5"/>
  <c r="R289" i="5"/>
  <c r="J289" i="5"/>
  <c r="I289" i="5"/>
  <c r="H289" i="5"/>
  <c r="G289" i="5"/>
  <c r="F289" i="5"/>
  <c r="T288" i="5"/>
  <c r="S288" i="5"/>
  <c r="R288" i="5"/>
  <c r="J288" i="5"/>
  <c r="I288" i="5"/>
  <c r="H288" i="5"/>
  <c r="G288" i="5"/>
  <c r="F288" i="5"/>
  <c r="T287" i="5"/>
  <c r="S287" i="5"/>
  <c r="R287" i="5"/>
  <c r="J287" i="5"/>
  <c r="I287" i="5"/>
  <c r="H287" i="5"/>
  <c r="G287" i="5"/>
  <c r="F287" i="5"/>
  <c r="T286" i="5"/>
  <c r="S286" i="5"/>
  <c r="R286" i="5"/>
  <c r="J286" i="5"/>
  <c r="I286" i="5"/>
  <c r="H286" i="5"/>
  <c r="G286" i="5"/>
  <c r="F286" i="5"/>
  <c r="T285" i="5"/>
  <c r="S285" i="5"/>
  <c r="R285" i="5"/>
  <c r="J285" i="5"/>
  <c r="I285" i="5"/>
  <c r="H285" i="5"/>
  <c r="G285" i="5"/>
  <c r="F285" i="5"/>
  <c r="T284" i="5"/>
  <c r="S284" i="5"/>
  <c r="R284" i="5"/>
  <c r="J284" i="5"/>
  <c r="I284" i="5"/>
  <c r="H284" i="5"/>
  <c r="G284" i="5"/>
  <c r="F284" i="5"/>
  <c r="T283" i="5"/>
  <c r="S283" i="5"/>
  <c r="R283" i="5"/>
  <c r="J283" i="5"/>
  <c r="I283" i="5"/>
  <c r="H283" i="5"/>
  <c r="G283" i="5"/>
  <c r="F283" i="5"/>
  <c r="T282" i="5"/>
  <c r="S282" i="5"/>
  <c r="R282" i="5"/>
  <c r="J282" i="5"/>
  <c r="I282" i="5"/>
  <c r="H282" i="5"/>
  <c r="G282" i="5"/>
  <c r="F282" i="5"/>
  <c r="T281" i="5"/>
  <c r="S281" i="5"/>
  <c r="R281" i="5"/>
  <c r="J281" i="5"/>
  <c r="I281" i="5"/>
  <c r="H281" i="5"/>
  <c r="G281" i="5"/>
  <c r="F281" i="5"/>
  <c r="X280" i="5"/>
  <c r="T280" i="5"/>
  <c r="S280" i="5"/>
  <c r="R280" i="5"/>
  <c r="J280" i="5"/>
  <c r="I280" i="5"/>
  <c r="H280" i="5"/>
  <c r="G280" i="5"/>
  <c r="F280" i="5"/>
  <c r="T279" i="5"/>
  <c r="S279" i="5"/>
  <c r="R279" i="5"/>
  <c r="J279" i="5"/>
  <c r="I279" i="5"/>
  <c r="H279" i="5"/>
  <c r="G279" i="5"/>
  <c r="F279" i="5"/>
  <c r="T278" i="5"/>
  <c r="S278" i="5"/>
  <c r="R278" i="5"/>
  <c r="J278" i="5"/>
  <c r="I278" i="5"/>
  <c r="H278" i="5"/>
  <c r="G278" i="5"/>
  <c r="F278" i="5"/>
  <c r="T277" i="5"/>
  <c r="S277" i="5"/>
  <c r="R277" i="5"/>
  <c r="J277" i="5"/>
  <c r="I277" i="5"/>
  <c r="H277" i="5"/>
  <c r="G277" i="5"/>
  <c r="F277" i="5"/>
  <c r="T276" i="5"/>
  <c r="S276" i="5"/>
  <c r="R276" i="5"/>
  <c r="J276" i="5"/>
  <c r="I276" i="5"/>
  <c r="H276" i="5"/>
  <c r="G276" i="5"/>
  <c r="F276" i="5"/>
  <c r="T275" i="5"/>
  <c r="S275" i="5"/>
  <c r="R275" i="5"/>
  <c r="J275" i="5"/>
  <c r="I275" i="5"/>
  <c r="H275" i="5"/>
  <c r="G275" i="5"/>
  <c r="F275" i="5"/>
  <c r="T274" i="5"/>
  <c r="S274" i="5"/>
  <c r="R274" i="5"/>
  <c r="J274" i="5"/>
  <c r="I274" i="5"/>
  <c r="H274" i="5"/>
  <c r="G274" i="5"/>
  <c r="F274" i="5"/>
  <c r="T273" i="5"/>
  <c r="S273" i="5"/>
  <c r="R273" i="5"/>
  <c r="J273" i="5"/>
  <c r="I273" i="5"/>
  <c r="H273" i="5"/>
  <c r="G273" i="5"/>
  <c r="F273" i="5"/>
  <c r="T272" i="5"/>
  <c r="S272" i="5"/>
  <c r="R272" i="5"/>
  <c r="J272" i="5"/>
  <c r="I272" i="5"/>
  <c r="H272" i="5"/>
  <c r="G272" i="5"/>
  <c r="F272" i="5"/>
  <c r="T271" i="5"/>
  <c r="S271" i="5"/>
  <c r="R271" i="5"/>
  <c r="J271" i="5"/>
  <c r="I271" i="5"/>
  <c r="H271" i="5"/>
  <c r="G271" i="5"/>
  <c r="F271" i="5"/>
  <c r="T270" i="5"/>
  <c r="S270" i="5"/>
  <c r="R270" i="5"/>
  <c r="J270" i="5"/>
  <c r="I270" i="5"/>
  <c r="H270" i="5"/>
  <c r="G270" i="5"/>
  <c r="F270" i="5"/>
  <c r="T269" i="5"/>
  <c r="S269" i="5"/>
  <c r="R269" i="5"/>
  <c r="J269" i="5"/>
  <c r="I269" i="5"/>
  <c r="H269" i="5"/>
  <c r="G269" i="5"/>
  <c r="F269" i="5"/>
  <c r="T268" i="5"/>
  <c r="S268" i="5"/>
  <c r="R268" i="5"/>
  <c r="J268" i="5"/>
  <c r="I268" i="5"/>
  <c r="H268" i="5"/>
  <c r="G268" i="5"/>
  <c r="F268" i="5"/>
  <c r="T267" i="5"/>
  <c r="S267" i="5"/>
  <c r="R267" i="5"/>
  <c r="J267" i="5"/>
  <c r="I267" i="5"/>
  <c r="H267" i="5"/>
  <c r="G267" i="5"/>
  <c r="F267" i="5"/>
  <c r="T266" i="5"/>
  <c r="S266" i="5"/>
  <c r="R266" i="5"/>
  <c r="J266" i="5"/>
  <c r="I266" i="5"/>
  <c r="H266" i="5"/>
  <c r="G266" i="5"/>
  <c r="F266" i="5"/>
  <c r="T265" i="5"/>
  <c r="S265" i="5"/>
  <c r="R265" i="5"/>
  <c r="J265" i="5"/>
  <c r="I265" i="5"/>
  <c r="H265" i="5"/>
  <c r="G265" i="5"/>
  <c r="F265" i="5"/>
  <c r="T264" i="5"/>
  <c r="S264" i="5"/>
  <c r="R264" i="5"/>
  <c r="J264" i="5"/>
  <c r="I264" i="5"/>
  <c r="H264" i="5"/>
  <c r="G264" i="5"/>
  <c r="F264" i="5"/>
  <c r="T263" i="5"/>
  <c r="S263" i="5"/>
  <c r="R263" i="5"/>
  <c r="J263" i="5"/>
  <c r="I263" i="5"/>
  <c r="H263" i="5"/>
  <c r="G263" i="5"/>
  <c r="F263" i="5"/>
  <c r="T262" i="5"/>
  <c r="S262" i="5"/>
  <c r="R262" i="5"/>
  <c r="J262" i="5"/>
  <c r="I262" i="5"/>
  <c r="H262" i="5"/>
  <c r="G262" i="5"/>
  <c r="F262" i="5"/>
  <c r="T261" i="5"/>
  <c r="S261" i="5"/>
  <c r="R261" i="5"/>
  <c r="J261" i="5"/>
  <c r="I261" i="5"/>
  <c r="H261" i="5"/>
  <c r="G261" i="5"/>
  <c r="F261" i="5"/>
  <c r="T260" i="5"/>
  <c r="S260" i="5"/>
  <c r="R260" i="5"/>
  <c r="J260" i="5"/>
  <c r="I260" i="5"/>
  <c r="H260" i="5"/>
  <c r="G260" i="5"/>
  <c r="F260" i="5"/>
  <c r="T259" i="5"/>
  <c r="S259" i="5"/>
  <c r="R259" i="5"/>
  <c r="J259" i="5"/>
  <c r="I259" i="5"/>
  <c r="H259" i="5"/>
  <c r="G259" i="5"/>
  <c r="F259" i="5"/>
  <c r="T258" i="5"/>
  <c r="S258" i="5"/>
  <c r="R258" i="5"/>
  <c r="J258" i="5"/>
  <c r="I258" i="5"/>
  <c r="H258" i="5"/>
  <c r="G258" i="5"/>
  <c r="F258" i="5"/>
  <c r="T257" i="5"/>
  <c r="S257" i="5"/>
  <c r="R257" i="5"/>
  <c r="J257" i="5"/>
  <c r="I257" i="5"/>
  <c r="H257" i="5"/>
  <c r="G257" i="5"/>
  <c r="F257" i="5"/>
  <c r="T256" i="5"/>
  <c r="S256" i="5"/>
  <c r="R256" i="5"/>
  <c r="J256" i="5"/>
  <c r="I256" i="5"/>
  <c r="H256" i="5"/>
  <c r="G256" i="5"/>
  <c r="F256" i="5"/>
  <c r="T255" i="5"/>
  <c r="S255" i="5"/>
  <c r="R255" i="5"/>
  <c r="J255" i="5"/>
  <c r="I255" i="5"/>
  <c r="H255" i="5"/>
  <c r="G255" i="5"/>
  <c r="F255" i="5"/>
  <c r="T254" i="5"/>
  <c r="S254" i="5"/>
  <c r="R254" i="5"/>
  <c r="J254" i="5"/>
  <c r="I254" i="5"/>
  <c r="H254" i="5"/>
  <c r="G254" i="5"/>
  <c r="F254" i="5"/>
  <c r="X253" i="5"/>
  <c r="T253" i="5"/>
  <c r="S253" i="5"/>
  <c r="R253" i="5"/>
  <c r="J253" i="5"/>
  <c r="I253" i="5"/>
  <c r="H253" i="5"/>
  <c r="G253" i="5"/>
  <c r="F253" i="5"/>
  <c r="T252" i="5"/>
  <c r="S252" i="5"/>
  <c r="R252" i="5"/>
  <c r="J252" i="5"/>
  <c r="I252" i="5"/>
  <c r="H252" i="5"/>
  <c r="G252" i="5"/>
  <c r="F252" i="5"/>
  <c r="T251" i="5"/>
  <c r="S251" i="5"/>
  <c r="R251" i="5"/>
  <c r="J251" i="5"/>
  <c r="I251" i="5"/>
  <c r="H251" i="5"/>
  <c r="G251" i="5"/>
  <c r="F251" i="5"/>
  <c r="T250" i="5"/>
  <c r="S250" i="5"/>
  <c r="R250" i="5"/>
  <c r="J250" i="5"/>
  <c r="I250" i="5"/>
  <c r="H250" i="5"/>
  <c r="G250" i="5"/>
  <c r="F250" i="5"/>
  <c r="T249" i="5"/>
  <c r="S249" i="5"/>
  <c r="R249" i="5"/>
  <c r="J249" i="5"/>
  <c r="I249" i="5"/>
  <c r="H249" i="5"/>
  <c r="G249" i="5"/>
  <c r="F249" i="5"/>
  <c r="T248" i="5"/>
  <c r="S248" i="5"/>
  <c r="R248" i="5"/>
  <c r="J248" i="5"/>
  <c r="I248" i="5"/>
  <c r="H248" i="5"/>
  <c r="G248" i="5"/>
  <c r="F248" i="5"/>
  <c r="T247" i="5"/>
  <c r="S247" i="5"/>
  <c r="R247" i="5"/>
  <c r="J247" i="5"/>
  <c r="I247" i="5"/>
  <c r="H247" i="5"/>
  <c r="G247" i="5"/>
  <c r="F247" i="5"/>
  <c r="T246" i="5"/>
  <c r="S246" i="5"/>
  <c r="R246" i="5"/>
  <c r="J246" i="5"/>
  <c r="I246" i="5"/>
  <c r="H246" i="5"/>
  <c r="G246" i="5"/>
  <c r="F246" i="5"/>
  <c r="T245" i="5"/>
  <c r="S245" i="5"/>
  <c r="R245" i="5"/>
  <c r="J245" i="5"/>
  <c r="I245" i="5"/>
  <c r="H245" i="5"/>
  <c r="G245" i="5"/>
  <c r="F245" i="5"/>
  <c r="T244" i="5"/>
  <c r="S244" i="5"/>
  <c r="R244" i="5"/>
  <c r="J244" i="5"/>
  <c r="I244" i="5"/>
  <c r="H244" i="5"/>
  <c r="G244" i="5"/>
  <c r="F244" i="5"/>
  <c r="T243" i="5"/>
  <c r="S243" i="5"/>
  <c r="R243" i="5"/>
  <c r="J243" i="5"/>
  <c r="I243" i="5"/>
  <c r="H243" i="5"/>
  <c r="G243" i="5"/>
  <c r="F243" i="5"/>
  <c r="T242" i="5"/>
  <c r="S242" i="5"/>
  <c r="R242" i="5"/>
  <c r="J242" i="5"/>
  <c r="I242" i="5"/>
  <c r="H242" i="5"/>
  <c r="G242" i="5"/>
  <c r="F242" i="5"/>
  <c r="T241" i="5"/>
  <c r="S241" i="5"/>
  <c r="R241" i="5"/>
  <c r="J241" i="5"/>
  <c r="I241" i="5"/>
  <c r="H241" i="5"/>
  <c r="G241" i="5"/>
  <c r="F241" i="5"/>
  <c r="T240" i="5"/>
  <c r="S240" i="5"/>
  <c r="R240" i="5"/>
  <c r="J240" i="5"/>
  <c r="I240" i="5"/>
  <c r="H240" i="5"/>
  <c r="G240" i="5"/>
  <c r="F240" i="5"/>
  <c r="T239" i="5"/>
  <c r="S239" i="5"/>
  <c r="R239" i="5"/>
  <c r="J239" i="5"/>
  <c r="I239" i="5"/>
  <c r="H239" i="5"/>
  <c r="G239" i="5"/>
  <c r="F239" i="5"/>
  <c r="T238" i="5"/>
  <c r="S238" i="5"/>
  <c r="R238" i="5"/>
  <c r="J238" i="5"/>
  <c r="I238" i="5"/>
  <c r="H238" i="5"/>
  <c r="G238" i="5"/>
  <c r="F238" i="5"/>
  <c r="T237" i="5"/>
  <c r="S237" i="5"/>
  <c r="R237" i="5"/>
  <c r="J237" i="5"/>
  <c r="I237" i="5"/>
  <c r="H237" i="5"/>
  <c r="G237" i="5"/>
  <c r="F237" i="5"/>
  <c r="T236" i="5"/>
  <c r="S236" i="5"/>
  <c r="R236" i="5"/>
  <c r="J236" i="5"/>
  <c r="I236" i="5"/>
  <c r="H236" i="5"/>
  <c r="G236" i="5"/>
  <c r="F236" i="5"/>
  <c r="T235" i="5"/>
  <c r="S235" i="5"/>
  <c r="R235" i="5"/>
  <c r="J235" i="5"/>
  <c r="I235" i="5"/>
  <c r="H235" i="5"/>
  <c r="G235" i="5"/>
  <c r="F235" i="5"/>
  <c r="T234" i="5"/>
  <c r="S234" i="5"/>
  <c r="R234" i="5"/>
  <c r="J234" i="5"/>
  <c r="I234" i="5"/>
  <c r="H234" i="5"/>
  <c r="G234" i="5"/>
  <c r="F234" i="5"/>
  <c r="T233" i="5"/>
  <c r="S233" i="5"/>
  <c r="R233" i="5"/>
  <c r="J233" i="5"/>
  <c r="I233" i="5"/>
  <c r="H233" i="5"/>
  <c r="G233" i="5"/>
  <c r="F233" i="5"/>
  <c r="T232" i="5"/>
  <c r="S232" i="5"/>
  <c r="R232" i="5"/>
  <c r="J232" i="5"/>
  <c r="I232" i="5"/>
  <c r="H232" i="5"/>
  <c r="G232" i="5"/>
  <c r="F232" i="5"/>
  <c r="T231" i="5"/>
  <c r="S231" i="5"/>
  <c r="R231" i="5"/>
  <c r="J231" i="5"/>
  <c r="I231" i="5"/>
  <c r="H231" i="5"/>
  <c r="G231" i="5"/>
  <c r="F231"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T227" i="5"/>
  <c r="S227" i="5"/>
  <c r="R227" i="5"/>
  <c r="J227" i="5"/>
  <c r="I227" i="5"/>
  <c r="H227" i="5"/>
  <c r="G227" i="5"/>
  <c r="F227" i="5"/>
  <c r="T226" i="5"/>
  <c r="S226" i="5"/>
  <c r="R226" i="5"/>
  <c r="J226" i="5"/>
  <c r="I226" i="5"/>
  <c r="H226" i="5"/>
  <c r="G226" i="5"/>
  <c r="F226" i="5"/>
  <c r="T225" i="5"/>
  <c r="S225" i="5"/>
  <c r="R225" i="5"/>
  <c r="J225" i="5"/>
  <c r="I225" i="5"/>
  <c r="H225" i="5"/>
  <c r="G225" i="5"/>
  <c r="F225" i="5"/>
  <c r="T224" i="5"/>
  <c r="S224" i="5"/>
  <c r="R224" i="5"/>
  <c r="J224" i="5"/>
  <c r="I224" i="5"/>
  <c r="H224" i="5"/>
  <c r="G224" i="5"/>
  <c r="F224" i="5"/>
  <c r="T223" i="5"/>
  <c r="S223" i="5"/>
  <c r="R223" i="5"/>
  <c r="J223" i="5"/>
  <c r="I223" i="5"/>
  <c r="H223" i="5"/>
  <c r="G223" i="5"/>
  <c r="F223" i="5"/>
  <c r="T222" i="5"/>
  <c r="S222" i="5"/>
  <c r="R222" i="5"/>
  <c r="J222" i="5"/>
  <c r="I222" i="5"/>
  <c r="H222" i="5"/>
  <c r="G222" i="5"/>
  <c r="F222" i="5"/>
  <c r="T221" i="5"/>
  <c r="S221" i="5"/>
  <c r="R221" i="5"/>
  <c r="J221" i="5"/>
  <c r="I221" i="5"/>
  <c r="H221" i="5"/>
  <c r="G221" i="5"/>
  <c r="F221" i="5"/>
  <c r="T220" i="5"/>
  <c r="S220" i="5"/>
  <c r="R220" i="5"/>
  <c r="J220" i="5"/>
  <c r="I220" i="5"/>
  <c r="H220" i="5"/>
  <c r="G220" i="5"/>
  <c r="F220" i="5"/>
  <c r="T219" i="5"/>
  <c r="S219" i="5"/>
  <c r="R219" i="5"/>
  <c r="J219" i="5"/>
  <c r="I219" i="5"/>
  <c r="H219" i="5"/>
  <c r="G219" i="5"/>
  <c r="F219" i="5"/>
  <c r="T218" i="5"/>
  <c r="S218" i="5"/>
  <c r="R218" i="5"/>
  <c r="J218" i="5"/>
  <c r="I218" i="5"/>
  <c r="H218" i="5"/>
  <c r="G218" i="5"/>
  <c r="F218" i="5"/>
  <c r="T217" i="5"/>
  <c r="S217" i="5"/>
  <c r="R217" i="5"/>
  <c r="J217" i="5"/>
  <c r="I217" i="5"/>
  <c r="H217" i="5"/>
  <c r="G217" i="5"/>
  <c r="F217" i="5"/>
  <c r="T216" i="5"/>
  <c r="S216" i="5"/>
  <c r="R216" i="5"/>
  <c r="J216" i="5"/>
  <c r="I216" i="5"/>
  <c r="H216" i="5"/>
  <c r="G216" i="5"/>
  <c r="F216" i="5"/>
  <c r="T215" i="5"/>
  <c r="S215" i="5"/>
  <c r="R215" i="5"/>
  <c r="J215" i="5"/>
  <c r="I215" i="5"/>
  <c r="H215" i="5"/>
  <c r="G215" i="5"/>
  <c r="F215" i="5"/>
  <c r="T214" i="5"/>
  <c r="S214" i="5"/>
  <c r="R214" i="5"/>
  <c r="J214" i="5"/>
  <c r="I214" i="5"/>
  <c r="H214" i="5"/>
  <c r="G214" i="5"/>
  <c r="F214" i="5"/>
  <c r="T213" i="5"/>
  <c r="S213" i="5"/>
  <c r="R213" i="5"/>
  <c r="J213" i="5"/>
  <c r="I213" i="5"/>
  <c r="H213" i="5"/>
  <c r="G213" i="5"/>
  <c r="F213" i="5"/>
  <c r="T212" i="5"/>
  <c r="S212" i="5"/>
  <c r="R212" i="5"/>
  <c r="J212" i="5"/>
  <c r="I212" i="5"/>
  <c r="H212" i="5"/>
  <c r="G212" i="5"/>
  <c r="F212" i="5"/>
  <c r="T211" i="5"/>
  <c r="S211" i="5"/>
  <c r="R211" i="5"/>
  <c r="J211" i="5"/>
  <c r="I211" i="5"/>
  <c r="H211" i="5"/>
  <c r="G211" i="5"/>
  <c r="F211" i="5"/>
  <c r="X210" i="5"/>
  <c r="T210" i="5"/>
  <c r="S210" i="5"/>
  <c r="R210" i="5"/>
  <c r="J210" i="5"/>
  <c r="I210" i="5"/>
  <c r="H210" i="5"/>
  <c r="G210" i="5"/>
  <c r="F210" i="5"/>
  <c r="T209" i="5"/>
  <c r="S209" i="5"/>
  <c r="R209" i="5"/>
  <c r="J209" i="5"/>
  <c r="I209" i="5"/>
  <c r="H209" i="5"/>
  <c r="G209" i="5"/>
  <c r="F209" i="5"/>
  <c r="X208" i="5"/>
  <c r="T208" i="5"/>
  <c r="S208" i="5"/>
  <c r="R208" i="5"/>
  <c r="J208" i="5"/>
  <c r="I208" i="5"/>
  <c r="H208" i="5"/>
  <c r="G208" i="5"/>
  <c r="F208" i="5"/>
  <c r="T207" i="5"/>
  <c r="S207" i="5"/>
  <c r="R207" i="5"/>
  <c r="J207" i="5"/>
  <c r="I207" i="5"/>
  <c r="H207" i="5"/>
  <c r="G207" i="5"/>
  <c r="F207" i="5"/>
  <c r="T206" i="5"/>
  <c r="S206" i="5"/>
  <c r="R206" i="5"/>
  <c r="J206" i="5"/>
  <c r="I206" i="5"/>
  <c r="H206" i="5"/>
  <c r="G206" i="5"/>
  <c r="F206" i="5"/>
  <c r="T205" i="5"/>
  <c r="S205" i="5"/>
  <c r="R205" i="5"/>
  <c r="J205" i="5"/>
  <c r="I205" i="5"/>
  <c r="H205" i="5"/>
  <c r="G205" i="5"/>
  <c r="F205" i="5"/>
  <c r="T204" i="5"/>
  <c r="S204" i="5"/>
  <c r="R204" i="5"/>
  <c r="J204" i="5"/>
  <c r="I204" i="5"/>
  <c r="H204" i="5"/>
  <c r="G204" i="5"/>
  <c r="F204" i="5"/>
  <c r="T203" i="5"/>
  <c r="S203" i="5"/>
  <c r="R203" i="5"/>
  <c r="J203" i="5"/>
  <c r="I203" i="5"/>
  <c r="H203" i="5"/>
  <c r="G203" i="5"/>
  <c r="F203" i="5"/>
  <c r="T202" i="5"/>
  <c r="S202" i="5"/>
  <c r="R202" i="5"/>
  <c r="J202" i="5"/>
  <c r="I202" i="5"/>
  <c r="H202" i="5"/>
  <c r="G202" i="5"/>
  <c r="F202" i="5"/>
  <c r="T201" i="5"/>
  <c r="S201" i="5"/>
  <c r="R201" i="5"/>
  <c r="J201" i="5"/>
  <c r="I201" i="5"/>
  <c r="H201" i="5"/>
  <c r="G201" i="5"/>
  <c r="F201" i="5"/>
  <c r="T200" i="5"/>
  <c r="S200" i="5"/>
  <c r="R200" i="5"/>
  <c r="J200" i="5"/>
  <c r="I200" i="5"/>
  <c r="H200" i="5"/>
  <c r="G200" i="5"/>
  <c r="F200" i="5"/>
  <c r="T199" i="5"/>
  <c r="S199" i="5"/>
  <c r="R199" i="5"/>
  <c r="J199" i="5"/>
  <c r="I199" i="5"/>
  <c r="H199" i="5"/>
  <c r="G199" i="5"/>
  <c r="F199" i="5"/>
  <c r="X198" i="5"/>
  <c r="T198" i="5"/>
  <c r="S198" i="5"/>
  <c r="R198" i="5"/>
  <c r="J198" i="5"/>
  <c r="I198" i="5"/>
  <c r="H198" i="5"/>
  <c r="G198" i="5"/>
  <c r="F198" i="5"/>
  <c r="T197" i="5"/>
  <c r="S197" i="5"/>
  <c r="R197" i="5"/>
  <c r="J197" i="5"/>
  <c r="I197" i="5"/>
  <c r="H197" i="5"/>
  <c r="G197" i="5"/>
  <c r="F197" i="5"/>
  <c r="T196" i="5"/>
  <c r="S196" i="5"/>
  <c r="R196" i="5"/>
  <c r="J196" i="5"/>
  <c r="I196" i="5"/>
  <c r="H196" i="5"/>
  <c r="G196" i="5"/>
  <c r="F196" i="5"/>
  <c r="T195" i="5"/>
  <c r="S195" i="5"/>
  <c r="R195" i="5"/>
  <c r="J195" i="5"/>
  <c r="I195" i="5"/>
  <c r="H195" i="5"/>
  <c r="G195" i="5"/>
  <c r="F195" i="5"/>
  <c r="T194" i="5"/>
  <c r="S194" i="5"/>
  <c r="R194" i="5"/>
  <c r="J194" i="5"/>
  <c r="I194" i="5"/>
  <c r="H194" i="5"/>
  <c r="G194" i="5"/>
  <c r="F194" i="5"/>
  <c r="X193" i="5"/>
  <c r="T193" i="5"/>
  <c r="S193" i="5"/>
  <c r="R193" i="5"/>
  <c r="J193" i="5"/>
  <c r="I193" i="5"/>
  <c r="H193" i="5"/>
  <c r="G193" i="5"/>
  <c r="F193" i="5"/>
  <c r="T192" i="5"/>
  <c r="S192" i="5"/>
  <c r="R192" i="5"/>
  <c r="J192" i="5"/>
  <c r="I192" i="5"/>
  <c r="H192" i="5"/>
  <c r="G192" i="5"/>
  <c r="F192" i="5"/>
  <c r="T191" i="5"/>
  <c r="S191" i="5"/>
  <c r="R191" i="5"/>
  <c r="J191" i="5"/>
  <c r="I191" i="5"/>
  <c r="H191" i="5"/>
  <c r="G191" i="5"/>
  <c r="F191" i="5"/>
  <c r="T190" i="5"/>
  <c r="S190" i="5"/>
  <c r="R190" i="5"/>
  <c r="J190" i="5"/>
  <c r="I190" i="5"/>
  <c r="H190" i="5"/>
  <c r="G190" i="5"/>
  <c r="F190" i="5"/>
  <c r="T189" i="5"/>
  <c r="S189" i="5"/>
  <c r="R189" i="5"/>
  <c r="J189" i="5"/>
  <c r="I189" i="5"/>
  <c r="H189" i="5"/>
  <c r="G189" i="5"/>
  <c r="F189" i="5"/>
  <c r="T188" i="5"/>
  <c r="S188" i="5"/>
  <c r="R188" i="5"/>
  <c r="J188" i="5"/>
  <c r="I188" i="5"/>
  <c r="H188" i="5"/>
  <c r="G188" i="5"/>
  <c r="F188" i="5"/>
  <c r="T187" i="5"/>
  <c r="S187" i="5"/>
  <c r="R187" i="5"/>
  <c r="J187" i="5"/>
  <c r="I187" i="5"/>
  <c r="H187" i="5"/>
  <c r="G187" i="5"/>
  <c r="F187" i="5"/>
  <c r="T186" i="5"/>
  <c r="S186" i="5"/>
  <c r="R186" i="5"/>
  <c r="J186" i="5"/>
  <c r="I186" i="5"/>
  <c r="H186" i="5"/>
  <c r="G186" i="5"/>
  <c r="F186" i="5"/>
  <c r="T185" i="5"/>
  <c r="S185" i="5"/>
  <c r="R185" i="5"/>
  <c r="J185" i="5"/>
  <c r="I185" i="5"/>
  <c r="H185" i="5"/>
  <c r="G185" i="5"/>
  <c r="F185" i="5"/>
  <c r="T184" i="5"/>
  <c r="S184" i="5"/>
  <c r="R184" i="5"/>
  <c r="J184" i="5"/>
  <c r="I184" i="5"/>
  <c r="H184" i="5"/>
  <c r="G184" i="5"/>
  <c r="F184" i="5"/>
  <c r="T183" i="5"/>
  <c r="S183" i="5"/>
  <c r="R183" i="5"/>
  <c r="J183" i="5"/>
  <c r="I183" i="5"/>
  <c r="H183" i="5"/>
  <c r="G183" i="5"/>
  <c r="F183" i="5"/>
  <c r="T182" i="5"/>
  <c r="S182" i="5"/>
  <c r="R182" i="5"/>
  <c r="J182" i="5"/>
  <c r="I182" i="5"/>
  <c r="H182" i="5"/>
  <c r="G182" i="5"/>
  <c r="F182" i="5"/>
  <c r="T181" i="5"/>
  <c r="S181" i="5"/>
  <c r="R181" i="5"/>
  <c r="J181" i="5"/>
  <c r="I181" i="5"/>
  <c r="H181" i="5"/>
  <c r="G181" i="5"/>
  <c r="F181" i="5"/>
  <c r="T180" i="5"/>
  <c r="S180" i="5"/>
  <c r="R180" i="5"/>
  <c r="J180" i="5"/>
  <c r="I180" i="5"/>
  <c r="H180" i="5"/>
  <c r="G180" i="5"/>
  <c r="F180" i="5"/>
  <c r="T179" i="5"/>
  <c r="S179" i="5"/>
  <c r="R179" i="5"/>
  <c r="J179" i="5"/>
  <c r="I179" i="5"/>
  <c r="H179" i="5"/>
  <c r="G179" i="5"/>
  <c r="F179" i="5"/>
  <c r="T178" i="5"/>
  <c r="S178" i="5"/>
  <c r="R178" i="5"/>
  <c r="J178" i="5"/>
  <c r="I178" i="5"/>
  <c r="H178" i="5"/>
  <c r="G178" i="5"/>
  <c r="F178" i="5"/>
  <c r="T177" i="5"/>
  <c r="S177" i="5"/>
  <c r="R177" i="5"/>
  <c r="J177" i="5"/>
  <c r="I177" i="5"/>
  <c r="H177" i="5"/>
  <c r="G177" i="5"/>
  <c r="F177" i="5"/>
  <c r="T176" i="5"/>
  <c r="S176" i="5"/>
  <c r="R176" i="5"/>
  <c r="J176" i="5"/>
  <c r="I176" i="5"/>
  <c r="H176" i="5"/>
  <c r="G176" i="5"/>
  <c r="F176" i="5"/>
  <c r="T175" i="5"/>
  <c r="S175" i="5"/>
  <c r="R175" i="5"/>
  <c r="J175" i="5"/>
  <c r="I175" i="5"/>
  <c r="H175" i="5"/>
  <c r="G175" i="5"/>
  <c r="F175" i="5"/>
  <c r="T174" i="5"/>
  <c r="S174" i="5"/>
  <c r="R174" i="5"/>
  <c r="J174" i="5"/>
  <c r="I174" i="5"/>
  <c r="H174" i="5"/>
  <c r="G174" i="5"/>
  <c r="F174" i="5"/>
  <c r="T173" i="5"/>
  <c r="S173" i="5"/>
  <c r="R173" i="5"/>
  <c r="J173" i="5"/>
  <c r="I173" i="5"/>
  <c r="H173" i="5"/>
  <c r="G173" i="5"/>
  <c r="F173" i="5"/>
  <c r="T172" i="5"/>
  <c r="S172" i="5"/>
  <c r="R172" i="5"/>
  <c r="J172" i="5"/>
  <c r="I172" i="5"/>
  <c r="H172" i="5"/>
  <c r="G172" i="5"/>
  <c r="F172" i="5"/>
  <c r="T171" i="5"/>
  <c r="S171" i="5"/>
  <c r="R171" i="5"/>
  <c r="J171" i="5"/>
  <c r="I171" i="5"/>
  <c r="H171" i="5"/>
  <c r="G171" i="5"/>
  <c r="F171" i="5"/>
  <c r="T170" i="5"/>
  <c r="S170" i="5"/>
  <c r="R170" i="5"/>
  <c r="J170" i="5"/>
  <c r="I170" i="5"/>
  <c r="H170" i="5"/>
  <c r="G170" i="5"/>
  <c r="F170" i="5"/>
  <c r="X169" i="5"/>
  <c r="T169" i="5"/>
  <c r="S169" i="5"/>
  <c r="R169" i="5"/>
  <c r="J169" i="5"/>
  <c r="I169" i="5"/>
  <c r="H169" i="5"/>
  <c r="G169" i="5"/>
  <c r="F169" i="5"/>
  <c r="T168" i="5"/>
  <c r="S168" i="5"/>
  <c r="R168" i="5"/>
  <c r="J168" i="5"/>
  <c r="I168" i="5"/>
  <c r="H168" i="5"/>
  <c r="G168" i="5"/>
  <c r="F168" i="5"/>
  <c r="T167" i="5"/>
  <c r="S167" i="5"/>
  <c r="R167" i="5"/>
  <c r="J167" i="5"/>
  <c r="I167" i="5"/>
  <c r="H167" i="5"/>
  <c r="G167" i="5"/>
  <c r="F167" i="5"/>
  <c r="T166" i="5"/>
  <c r="S166" i="5"/>
  <c r="R166" i="5"/>
  <c r="J166" i="5"/>
  <c r="I166" i="5"/>
  <c r="H166" i="5"/>
  <c r="G166" i="5"/>
  <c r="F166" i="5"/>
  <c r="T165" i="5"/>
  <c r="S165" i="5"/>
  <c r="R165" i="5"/>
  <c r="J165" i="5"/>
  <c r="I165" i="5"/>
  <c r="H165" i="5"/>
  <c r="G165" i="5"/>
  <c r="F165" i="5"/>
  <c r="T164" i="5"/>
  <c r="S164" i="5"/>
  <c r="R164" i="5"/>
  <c r="J164" i="5"/>
  <c r="I164" i="5"/>
  <c r="H164" i="5"/>
  <c r="G164" i="5"/>
  <c r="F164" i="5"/>
  <c r="T163" i="5"/>
  <c r="S163" i="5"/>
  <c r="R163" i="5"/>
  <c r="J163" i="5"/>
  <c r="I163" i="5"/>
  <c r="H163" i="5"/>
  <c r="G163" i="5"/>
  <c r="F163" i="5"/>
  <c r="T162" i="5"/>
  <c r="S162" i="5"/>
  <c r="R162" i="5"/>
  <c r="J162" i="5"/>
  <c r="I162" i="5"/>
  <c r="H162" i="5"/>
  <c r="G162" i="5"/>
  <c r="F162" i="5"/>
  <c r="T161" i="5"/>
  <c r="S161" i="5"/>
  <c r="R161" i="5"/>
  <c r="J161" i="5"/>
  <c r="I161" i="5"/>
  <c r="H161" i="5"/>
  <c r="G161" i="5"/>
  <c r="F161" i="5"/>
  <c r="T160" i="5"/>
  <c r="S160" i="5"/>
  <c r="R160" i="5"/>
  <c r="J160" i="5"/>
  <c r="I160" i="5"/>
  <c r="H160" i="5"/>
  <c r="G160" i="5"/>
  <c r="F160" i="5"/>
  <c r="T159" i="5"/>
  <c r="S159" i="5"/>
  <c r="R159" i="5"/>
  <c r="J159" i="5"/>
  <c r="I159" i="5"/>
  <c r="H159" i="5"/>
  <c r="G159" i="5"/>
  <c r="F159" i="5"/>
  <c r="T158" i="5"/>
  <c r="S158" i="5"/>
  <c r="R158" i="5"/>
  <c r="J158" i="5"/>
  <c r="I158" i="5"/>
  <c r="H158" i="5"/>
  <c r="G158" i="5"/>
  <c r="F158" i="5"/>
  <c r="T157" i="5"/>
  <c r="S157" i="5"/>
  <c r="R157" i="5"/>
  <c r="J157" i="5"/>
  <c r="I157" i="5"/>
  <c r="H157" i="5"/>
  <c r="G157" i="5"/>
  <c r="F157" i="5"/>
  <c r="T156" i="5"/>
  <c r="S156" i="5"/>
  <c r="R156" i="5"/>
  <c r="J156" i="5"/>
  <c r="I156" i="5"/>
  <c r="H156" i="5"/>
  <c r="G156" i="5"/>
  <c r="F156" i="5"/>
  <c r="T155" i="5"/>
  <c r="S155" i="5"/>
  <c r="R155" i="5"/>
  <c r="J155" i="5"/>
  <c r="I155" i="5"/>
  <c r="H155" i="5"/>
  <c r="G155" i="5"/>
  <c r="F155" i="5"/>
  <c r="T154" i="5"/>
  <c r="S154" i="5"/>
  <c r="R154" i="5"/>
  <c r="J154" i="5"/>
  <c r="I154" i="5"/>
  <c r="H154" i="5"/>
  <c r="G154" i="5"/>
  <c r="F154" i="5"/>
  <c r="T153" i="5"/>
  <c r="S153" i="5"/>
  <c r="R153" i="5"/>
  <c r="J153" i="5"/>
  <c r="I153" i="5"/>
  <c r="H153" i="5"/>
  <c r="G153" i="5"/>
  <c r="F153" i="5"/>
  <c r="T152" i="5"/>
  <c r="S152" i="5"/>
  <c r="R152" i="5"/>
  <c r="J152" i="5"/>
  <c r="I152" i="5"/>
  <c r="H152" i="5"/>
  <c r="G152" i="5"/>
  <c r="F152" i="5"/>
  <c r="T151" i="5"/>
  <c r="S151" i="5"/>
  <c r="R151" i="5"/>
  <c r="J151" i="5"/>
  <c r="I151" i="5"/>
  <c r="H151" i="5"/>
  <c r="G151" i="5"/>
  <c r="F151" i="5"/>
  <c r="T150" i="5"/>
  <c r="S150" i="5"/>
  <c r="R150" i="5"/>
  <c r="J150" i="5"/>
  <c r="I150" i="5"/>
  <c r="H150" i="5"/>
  <c r="G150" i="5"/>
  <c r="F150" i="5"/>
  <c r="T149" i="5"/>
  <c r="S149" i="5"/>
  <c r="R149" i="5"/>
  <c r="J149" i="5"/>
  <c r="I149" i="5"/>
  <c r="H149" i="5"/>
  <c r="G149" i="5"/>
  <c r="F149" i="5"/>
  <c r="T148" i="5"/>
  <c r="S148" i="5"/>
  <c r="R148" i="5"/>
  <c r="J148" i="5"/>
  <c r="I148" i="5"/>
  <c r="H148" i="5"/>
  <c r="G148" i="5"/>
  <c r="F148" i="5"/>
  <c r="T147" i="5"/>
  <c r="S147" i="5"/>
  <c r="R147" i="5"/>
  <c r="J147" i="5"/>
  <c r="I147" i="5"/>
  <c r="H147" i="5"/>
  <c r="G147" i="5"/>
  <c r="F147"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T143" i="5"/>
  <c r="S143" i="5"/>
  <c r="R143" i="5"/>
  <c r="J143" i="5"/>
  <c r="I143" i="5"/>
  <c r="H143" i="5"/>
  <c r="G143" i="5"/>
  <c r="F143" i="5"/>
  <c r="T142" i="5"/>
  <c r="S142" i="5"/>
  <c r="R142" i="5"/>
  <c r="J142" i="5"/>
  <c r="I142" i="5"/>
  <c r="H142" i="5"/>
  <c r="G142" i="5"/>
  <c r="F142" i="5"/>
  <c r="T141" i="5"/>
  <c r="S141" i="5"/>
  <c r="R141" i="5"/>
  <c r="J141" i="5"/>
  <c r="I141" i="5"/>
  <c r="H141" i="5"/>
  <c r="G141" i="5"/>
  <c r="F141" i="5"/>
  <c r="T140" i="5"/>
  <c r="S140" i="5"/>
  <c r="R140" i="5"/>
  <c r="J140" i="5"/>
  <c r="I140" i="5"/>
  <c r="H140" i="5"/>
  <c r="G140" i="5"/>
  <c r="F140" i="5"/>
  <c r="T139" i="5"/>
  <c r="S139" i="5"/>
  <c r="R139" i="5"/>
  <c r="J139" i="5"/>
  <c r="I139" i="5"/>
  <c r="H139" i="5"/>
  <c r="G139" i="5"/>
  <c r="F139" i="5"/>
  <c r="T138" i="5"/>
  <c r="S138" i="5"/>
  <c r="R138" i="5"/>
  <c r="J138" i="5"/>
  <c r="I138" i="5"/>
  <c r="H138" i="5"/>
  <c r="G138" i="5"/>
  <c r="F138" i="5"/>
  <c r="T137" i="5"/>
  <c r="S137" i="5"/>
  <c r="R137" i="5"/>
  <c r="J137" i="5"/>
  <c r="I137" i="5"/>
  <c r="H137" i="5"/>
  <c r="G137" i="5"/>
  <c r="F137" i="5"/>
  <c r="X136" i="5"/>
  <c r="T136" i="5"/>
  <c r="S136" i="5"/>
  <c r="R136" i="5"/>
  <c r="J136" i="5"/>
  <c r="I136" i="5"/>
  <c r="H136" i="5"/>
  <c r="G136" i="5"/>
  <c r="F136" i="5"/>
  <c r="T135" i="5"/>
  <c r="S135" i="5"/>
  <c r="R135" i="5"/>
  <c r="J135" i="5"/>
  <c r="I135" i="5"/>
  <c r="H135" i="5"/>
  <c r="G135" i="5"/>
  <c r="F135" i="5"/>
  <c r="T134" i="5"/>
  <c r="S134" i="5"/>
  <c r="R134" i="5"/>
  <c r="J134" i="5"/>
  <c r="I134" i="5"/>
  <c r="H134" i="5"/>
  <c r="G134" i="5"/>
  <c r="F134" i="5"/>
  <c r="X133" i="5"/>
  <c r="T133" i="5"/>
  <c r="S133" i="5"/>
  <c r="R133" i="5"/>
  <c r="J133" i="5"/>
  <c r="I133" i="5"/>
  <c r="H133" i="5"/>
  <c r="G133" i="5"/>
  <c r="F133" i="5"/>
  <c r="T132" i="5"/>
  <c r="S132" i="5"/>
  <c r="R132" i="5"/>
  <c r="J132" i="5"/>
  <c r="I132" i="5"/>
  <c r="H132" i="5"/>
  <c r="G132" i="5"/>
  <c r="F132" i="5"/>
  <c r="T131" i="5"/>
  <c r="S131" i="5"/>
  <c r="R131" i="5"/>
  <c r="J131" i="5"/>
  <c r="I131" i="5"/>
  <c r="H131" i="5"/>
  <c r="G131" i="5"/>
  <c r="F131" i="5"/>
  <c r="T130" i="5"/>
  <c r="S130" i="5"/>
  <c r="R130" i="5"/>
  <c r="J130" i="5"/>
  <c r="I130" i="5"/>
  <c r="H130" i="5"/>
  <c r="G130" i="5"/>
  <c r="F130" i="5"/>
  <c r="T129" i="5"/>
  <c r="S129" i="5"/>
  <c r="R129" i="5"/>
  <c r="J129" i="5"/>
  <c r="I129" i="5"/>
  <c r="H129" i="5"/>
  <c r="G129" i="5"/>
  <c r="F129" i="5"/>
  <c r="T128" i="5"/>
  <c r="S128" i="5"/>
  <c r="R128" i="5"/>
  <c r="J128" i="5"/>
  <c r="I128" i="5"/>
  <c r="H128" i="5"/>
  <c r="G128" i="5"/>
  <c r="F128" i="5"/>
  <c r="T127" i="5"/>
  <c r="S127" i="5"/>
  <c r="R127" i="5"/>
  <c r="J127" i="5"/>
  <c r="I127" i="5"/>
  <c r="H127" i="5"/>
  <c r="G127" i="5"/>
  <c r="F127" i="5"/>
  <c r="T126" i="5"/>
  <c r="S126" i="5"/>
  <c r="R126" i="5"/>
  <c r="J126" i="5"/>
  <c r="I126" i="5"/>
  <c r="H126" i="5"/>
  <c r="G126" i="5"/>
  <c r="F126" i="5"/>
  <c r="T125" i="5"/>
  <c r="S125" i="5"/>
  <c r="R125" i="5"/>
  <c r="J125" i="5"/>
  <c r="I125" i="5"/>
  <c r="H125" i="5"/>
  <c r="G125" i="5"/>
  <c r="F125" i="5"/>
  <c r="T124" i="5"/>
  <c r="S124" i="5"/>
  <c r="R124" i="5"/>
  <c r="J124" i="5"/>
  <c r="I124" i="5"/>
  <c r="H124" i="5"/>
  <c r="G124" i="5"/>
  <c r="F124" i="5"/>
  <c r="T123" i="5"/>
  <c r="S123" i="5"/>
  <c r="R123" i="5"/>
  <c r="J123" i="5"/>
  <c r="I123" i="5"/>
  <c r="H123" i="5"/>
  <c r="G123" i="5"/>
  <c r="F123" i="5"/>
  <c r="T122" i="5"/>
  <c r="S122" i="5"/>
  <c r="R122" i="5"/>
  <c r="J122" i="5"/>
  <c r="I122" i="5"/>
  <c r="H122" i="5"/>
  <c r="G122" i="5"/>
  <c r="F122" i="5"/>
  <c r="X121" i="5"/>
  <c r="T121" i="5"/>
  <c r="S121" i="5"/>
  <c r="R121" i="5"/>
  <c r="J121" i="5"/>
  <c r="I121" i="5"/>
  <c r="H121" i="5"/>
  <c r="G121" i="5"/>
  <c r="F121" i="5"/>
  <c r="T120" i="5"/>
  <c r="S120" i="5"/>
  <c r="R120" i="5"/>
  <c r="J120" i="5"/>
  <c r="I120" i="5"/>
  <c r="H120" i="5"/>
  <c r="G120" i="5"/>
  <c r="F120" i="5"/>
  <c r="T119" i="5"/>
  <c r="S119" i="5"/>
  <c r="R119" i="5"/>
  <c r="J119" i="5"/>
  <c r="I119" i="5"/>
  <c r="H119" i="5"/>
  <c r="G119" i="5"/>
  <c r="F119" i="5"/>
  <c r="T118" i="5"/>
  <c r="S118" i="5"/>
  <c r="R118" i="5"/>
  <c r="J118" i="5"/>
  <c r="I118" i="5"/>
  <c r="H118" i="5"/>
  <c r="G118" i="5"/>
  <c r="F118" i="5"/>
  <c r="T117" i="5"/>
  <c r="S117" i="5"/>
  <c r="R117" i="5"/>
  <c r="J117" i="5"/>
  <c r="I117" i="5"/>
  <c r="H117" i="5"/>
  <c r="G117" i="5"/>
  <c r="F117" i="5"/>
  <c r="T116" i="5"/>
  <c r="S116" i="5"/>
  <c r="R116" i="5"/>
  <c r="J116" i="5"/>
  <c r="I116" i="5"/>
  <c r="H116" i="5"/>
  <c r="G116" i="5"/>
  <c r="F116" i="5"/>
  <c r="T115" i="5"/>
  <c r="S115" i="5"/>
  <c r="R115" i="5"/>
  <c r="J115" i="5"/>
  <c r="I115" i="5"/>
  <c r="H115" i="5"/>
  <c r="G115" i="5"/>
  <c r="F115" i="5"/>
  <c r="T114" i="5"/>
  <c r="S114" i="5"/>
  <c r="R114" i="5"/>
  <c r="J114" i="5"/>
  <c r="I114" i="5"/>
  <c r="H114" i="5"/>
  <c r="G114" i="5"/>
  <c r="F114" i="5"/>
  <c r="T113" i="5"/>
  <c r="S113" i="5"/>
  <c r="R113" i="5"/>
  <c r="J113" i="5"/>
  <c r="I113" i="5"/>
  <c r="H113" i="5"/>
  <c r="G113" i="5"/>
  <c r="F113" i="5"/>
  <c r="T112" i="5"/>
  <c r="S112" i="5"/>
  <c r="R112" i="5"/>
  <c r="J112" i="5"/>
  <c r="I112" i="5"/>
  <c r="H112" i="5"/>
  <c r="G112" i="5"/>
  <c r="F112" i="5"/>
  <c r="T111" i="5"/>
  <c r="S111" i="5"/>
  <c r="R111" i="5"/>
  <c r="J111" i="5"/>
  <c r="I111" i="5"/>
  <c r="H111" i="5"/>
  <c r="G111" i="5"/>
  <c r="F111" i="5"/>
  <c r="T110" i="5"/>
  <c r="S110" i="5"/>
  <c r="R110" i="5"/>
  <c r="J110" i="5"/>
  <c r="I110" i="5"/>
  <c r="H110" i="5"/>
  <c r="G110" i="5"/>
  <c r="F110" i="5"/>
  <c r="T109" i="5"/>
  <c r="S109" i="5"/>
  <c r="R109" i="5"/>
  <c r="J109" i="5"/>
  <c r="I109" i="5"/>
  <c r="H109" i="5"/>
  <c r="G109" i="5"/>
  <c r="F109" i="5"/>
  <c r="X108" i="5"/>
  <c r="T108" i="5"/>
  <c r="S108" i="5"/>
  <c r="R108" i="5"/>
  <c r="J108" i="5"/>
  <c r="I108" i="5"/>
  <c r="H108" i="5"/>
  <c r="G108" i="5"/>
  <c r="F108" i="5"/>
  <c r="T107" i="5"/>
  <c r="S107" i="5"/>
  <c r="R107" i="5"/>
  <c r="J107" i="5"/>
  <c r="I107" i="5"/>
  <c r="H107" i="5"/>
  <c r="G107" i="5"/>
  <c r="F107" i="5"/>
  <c r="T106" i="5"/>
  <c r="S106" i="5"/>
  <c r="R106" i="5"/>
  <c r="J106" i="5"/>
  <c r="I106" i="5"/>
  <c r="H106" i="5"/>
  <c r="G106" i="5"/>
  <c r="F106" i="5"/>
  <c r="T105" i="5"/>
  <c r="S105" i="5"/>
  <c r="R105" i="5"/>
  <c r="J105" i="5"/>
  <c r="I105" i="5"/>
  <c r="H105" i="5"/>
  <c r="G105" i="5"/>
  <c r="F105" i="5"/>
  <c r="T104" i="5"/>
  <c r="S104" i="5"/>
  <c r="R104" i="5"/>
  <c r="J104" i="5"/>
  <c r="I104" i="5"/>
  <c r="H104" i="5"/>
  <c r="G104" i="5"/>
  <c r="F104" i="5"/>
  <c r="T103" i="5"/>
  <c r="S103" i="5"/>
  <c r="R103" i="5"/>
  <c r="J103" i="5"/>
  <c r="I103" i="5"/>
  <c r="H103" i="5"/>
  <c r="G103" i="5"/>
  <c r="F103" i="5"/>
  <c r="T102" i="5"/>
  <c r="S102" i="5"/>
  <c r="R102" i="5"/>
  <c r="J102" i="5"/>
  <c r="I102" i="5"/>
  <c r="H102" i="5"/>
  <c r="G102" i="5"/>
  <c r="F102" i="5"/>
  <c r="T101" i="5"/>
  <c r="S101" i="5"/>
  <c r="R101" i="5"/>
  <c r="J101" i="5"/>
  <c r="I101" i="5"/>
  <c r="H101" i="5"/>
  <c r="G101" i="5"/>
  <c r="F101" i="5"/>
  <c r="T100" i="5"/>
  <c r="S100" i="5"/>
  <c r="R100" i="5"/>
  <c r="J100" i="5"/>
  <c r="I100" i="5"/>
  <c r="H100" i="5"/>
  <c r="G100" i="5"/>
  <c r="F100" i="5"/>
  <c r="T99" i="5"/>
  <c r="S99" i="5"/>
  <c r="R99" i="5"/>
  <c r="J99" i="5"/>
  <c r="I99" i="5"/>
  <c r="H99" i="5"/>
  <c r="G99" i="5"/>
  <c r="F99" i="5"/>
  <c r="T98" i="5"/>
  <c r="S98" i="5"/>
  <c r="R98" i="5"/>
  <c r="J98" i="5"/>
  <c r="I98" i="5"/>
  <c r="H98" i="5"/>
  <c r="G98" i="5"/>
  <c r="F98" i="5"/>
  <c r="T97" i="5"/>
  <c r="S97" i="5"/>
  <c r="R97" i="5"/>
  <c r="J97" i="5"/>
  <c r="I97" i="5"/>
  <c r="H97" i="5"/>
  <c r="G97" i="5"/>
  <c r="F97" i="5"/>
  <c r="T96" i="5"/>
  <c r="S96" i="5"/>
  <c r="R96" i="5"/>
  <c r="J96" i="5"/>
  <c r="I96" i="5"/>
  <c r="H96" i="5"/>
  <c r="G96" i="5"/>
  <c r="F96" i="5"/>
  <c r="T95" i="5"/>
  <c r="S95" i="5"/>
  <c r="R95" i="5"/>
  <c r="J95" i="5"/>
  <c r="I95" i="5"/>
  <c r="H95" i="5"/>
  <c r="G95" i="5"/>
  <c r="F95" i="5"/>
  <c r="T94" i="5"/>
  <c r="S94" i="5"/>
  <c r="R94" i="5"/>
  <c r="J94" i="5"/>
  <c r="I94" i="5"/>
  <c r="H94" i="5"/>
  <c r="G94" i="5"/>
  <c r="F94" i="5"/>
  <c r="T93" i="5"/>
  <c r="S93" i="5"/>
  <c r="R93" i="5"/>
  <c r="J93" i="5"/>
  <c r="I93" i="5"/>
  <c r="H93" i="5"/>
  <c r="G93" i="5"/>
  <c r="F93" i="5"/>
  <c r="T92" i="5"/>
  <c r="S92" i="5"/>
  <c r="R92" i="5"/>
  <c r="J92" i="5"/>
  <c r="I92" i="5"/>
  <c r="H92" i="5"/>
  <c r="G92" i="5"/>
  <c r="F92" i="5"/>
  <c r="X91" i="5"/>
  <c r="T91" i="5"/>
  <c r="S91" i="5"/>
  <c r="R91" i="5"/>
  <c r="J91" i="5"/>
  <c r="I91" i="5"/>
  <c r="H91" i="5"/>
  <c r="G91" i="5"/>
  <c r="F91" i="5"/>
  <c r="T90" i="5"/>
  <c r="S90" i="5"/>
  <c r="R90" i="5"/>
  <c r="J90" i="5"/>
  <c r="I90" i="5"/>
  <c r="H90" i="5"/>
  <c r="G90" i="5"/>
  <c r="F90" i="5"/>
  <c r="T89" i="5"/>
  <c r="S89" i="5"/>
  <c r="R89" i="5"/>
  <c r="J89" i="5"/>
  <c r="I89" i="5"/>
  <c r="H89" i="5"/>
  <c r="G89" i="5"/>
  <c r="F89" i="5"/>
  <c r="T88" i="5"/>
  <c r="S88" i="5"/>
  <c r="R88" i="5"/>
  <c r="J88" i="5"/>
  <c r="I88" i="5"/>
  <c r="H88" i="5"/>
  <c r="G88" i="5"/>
  <c r="F88" i="5"/>
  <c r="T87" i="5"/>
  <c r="S87" i="5"/>
  <c r="R87" i="5"/>
  <c r="J87" i="5"/>
  <c r="I87" i="5"/>
  <c r="H87" i="5"/>
  <c r="G87" i="5"/>
  <c r="F87" i="5"/>
  <c r="T86" i="5"/>
  <c r="S86" i="5"/>
  <c r="R86" i="5"/>
  <c r="J86" i="5"/>
  <c r="I86" i="5"/>
  <c r="H86" i="5"/>
  <c r="G86" i="5"/>
  <c r="F86" i="5"/>
  <c r="T85" i="5"/>
  <c r="S85" i="5"/>
  <c r="R85" i="5"/>
  <c r="J85" i="5"/>
  <c r="I85" i="5"/>
  <c r="H85" i="5"/>
  <c r="G85" i="5"/>
  <c r="F85" i="5"/>
  <c r="T84" i="5"/>
  <c r="S84" i="5"/>
  <c r="R84" i="5"/>
  <c r="J84" i="5"/>
  <c r="I84" i="5"/>
  <c r="H84" i="5"/>
  <c r="G84" i="5"/>
  <c r="F84" i="5"/>
  <c r="T83" i="5"/>
  <c r="S83" i="5"/>
  <c r="R83" i="5"/>
  <c r="J83" i="5"/>
  <c r="I83" i="5"/>
  <c r="H83" i="5"/>
  <c r="G83" i="5"/>
  <c r="F83" i="5"/>
  <c r="T82" i="5"/>
  <c r="S82" i="5"/>
  <c r="R82" i="5"/>
  <c r="J82" i="5"/>
  <c r="I82" i="5"/>
  <c r="H82" i="5"/>
  <c r="G82" i="5"/>
  <c r="F82" i="5"/>
  <c r="T81" i="5"/>
  <c r="S81" i="5"/>
  <c r="R81" i="5"/>
  <c r="J81" i="5"/>
  <c r="I81" i="5"/>
  <c r="H81" i="5"/>
  <c r="G81" i="5"/>
  <c r="F81" i="5"/>
  <c r="T80" i="5"/>
  <c r="S80" i="5"/>
  <c r="R80" i="5"/>
  <c r="J80" i="5"/>
  <c r="I80" i="5"/>
  <c r="H80" i="5"/>
  <c r="G80" i="5"/>
  <c r="F80" i="5"/>
  <c r="T79" i="5"/>
  <c r="S79" i="5"/>
  <c r="R79" i="5"/>
  <c r="J79" i="5"/>
  <c r="I79" i="5"/>
  <c r="H79" i="5"/>
  <c r="G79" i="5"/>
  <c r="F79" i="5"/>
  <c r="T78" i="5"/>
  <c r="S78" i="5"/>
  <c r="R78" i="5"/>
  <c r="J78" i="5"/>
  <c r="I78" i="5"/>
  <c r="H78" i="5"/>
  <c r="G78" i="5"/>
  <c r="F78" i="5"/>
  <c r="T77" i="5"/>
  <c r="S77" i="5"/>
  <c r="R77" i="5"/>
  <c r="J77" i="5"/>
  <c r="I77" i="5"/>
  <c r="H77" i="5"/>
  <c r="G77" i="5"/>
  <c r="F77" i="5"/>
  <c r="T76" i="5"/>
  <c r="S76" i="5"/>
  <c r="R76" i="5"/>
  <c r="J76" i="5"/>
  <c r="I76" i="5"/>
  <c r="H76" i="5"/>
  <c r="G76" i="5"/>
  <c r="F76" i="5"/>
  <c r="T75" i="5"/>
  <c r="S75" i="5"/>
  <c r="R75" i="5"/>
  <c r="J75" i="5"/>
  <c r="I75" i="5"/>
  <c r="H75" i="5"/>
  <c r="G75" i="5"/>
  <c r="F75" i="5"/>
  <c r="T74" i="5"/>
  <c r="S74" i="5"/>
  <c r="R74" i="5"/>
  <c r="J74" i="5"/>
  <c r="I74" i="5"/>
  <c r="H74" i="5"/>
  <c r="G74" i="5"/>
  <c r="F74" i="5"/>
  <c r="T73" i="5"/>
  <c r="S73" i="5"/>
  <c r="R73" i="5"/>
  <c r="J73" i="5"/>
  <c r="I73" i="5"/>
  <c r="H73" i="5"/>
  <c r="G73" i="5"/>
  <c r="F73" i="5"/>
  <c r="T72" i="5"/>
  <c r="S72" i="5"/>
  <c r="R72" i="5"/>
  <c r="J72" i="5"/>
  <c r="I72" i="5"/>
  <c r="H72" i="5"/>
  <c r="G72" i="5"/>
  <c r="F72" i="5"/>
  <c r="T71" i="5"/>
  <c r="S71" i="5"/>
  <c r="R71" i="5"/>
  <c r="J71" i="5"/>
  <c r="I71" i="5"/>
  <c r="H71" i="5"/>
  <c r="G71" i="5"/>
  <c r="F71" i="5"/>
  <c r="T70" i="5"/>
  <c r="S70" i="5"/>
  <c r="R70" i="5"/>
  <c r="J70" i="5"/>
  <c r="I70" i="5"/>
  <c r="H70" i="5"/>
  <c r="G70" i="5"/>
  <c r="F70" i="5"/>
  <c r="T69" i="5"/>
  <c r="S69" i="5"/>
  <c r="R69" i="5"/>
  <c r="J69" i="5"/>
  <c r="I69" i="5"/>
  <c r="H69" i="5"/>
  <c r="G69" i="5"/>
  <c r="F69" i="5"/>
  <c r="T68" i="5"/>
  <c r="S68" i="5"/>
  <c r="R68" i="5"/>
  <c r="J68" i="5"/>
  <c r="I68" i="5"/>
  <c r="H68" i="5"/>
  <c r="G68" i="5"/>
  <c r="F68" i="5"/>
  <c r="T67" i="5"/>
  <c r="S67" i="5"/>
  <c r="R67" i="5"/>
  <c r="J67" i="5"/>
  <c r="I67" i="5"/>
  <c r="H67" i="5"/>
  <c r="G67" i="5"/>
  <c r="F67" i="5"/>
  <c r="T66" i="5"/>
  <c r="S66" i="5"/>
  <c r="R66" i="5"/>
  <c r="J66" i="5"/>
  <c r="I66" i="5"/>
  <c r="H66" i="5"/>
  <c r="G66" i="5"/>
  <c r="F66" i="5"/>
  <c r="T65" i="5"/>
  <c r="S65" i="5"/>
  <c r="R65" i="5"/>
  <c r="J65" i="5"/>
  <c r="I65" i="5"/>
  <c r="H65" i="5"/>
  <c r="G65" i="5"/>
  <c r="F65" i="5"/>
  <c r="X64" i="5"/>
  <c r="T64" i="5"/>
  <c r="S64" i="5"/>
  <c r="R64" i="5"/>
  <c r="J64" i="5"/>
  <c r="I64" i="5"/>
  <c r="H64" i="5"/>
  <c r="G64" i="5"/>
  <c r="F64" i="5"/>
  <c r="T63" i="5"/>
  <c r="S63" i="5"/>
  <c r="R63" i="5"/>
  <c r="J63" i="5"/>
  <c r="I63" i="5"/>
  <c r="H63" i="5"/>
  <c r="G63" i="5"/>
  <c r="F63" i="5"/>
  <c r="T62" i="5"/>
  <c r="S62" i="5"/>
  <c r="R62" i="5"/>
  <c r="J62" i="5"/>
  <c r="I62" i="5"/>
  <c r="H62" i="5"/>
  <c r="G62" i="5"/>
  <c r="F62" i="5"/>
  <c r="T61" i="5"/>
  <c r="S61" i="5"/>
  <c r="R61" i="5"/>
  <c r="J61" i="5"/>
  <c r="I61" i="5"/>
  <c r="H61" i="5"/>
  <c r="G61" i="5"/>
  <c r="F61" i="5"/>
  <c r="X60" i="5"/>
  <c r="T60" i="5"/>
  <c r="S60" i="5"/>
  <c r="R60" i="5"/>
  <c r="J60" i="5"/>
  <c r="I60" i="5"/>
  <c r="H60" i="5"/>
  <c r="G60" i="5"/>
  <c r="F60" i="5"/>
  <c r="T59" i="5"/>
  <c r="S59" i="5"/>
  <c r="R59" i="5"/>
  <c r="J59" i="5"/>
  <c r="I59" i="5"/>
  <c r="H59" i="5"/>
  <c r="G59" i="5"/>
  <c r="F59" i="5"/>
  <c r="T58" i="5"/>
  <c r="S58" i="5"/>
  <c r="R58" i="5"/>
  <c r="J58" i="5"/>
  <c r="I58" i="5"/>
  <c r="H58" i="5"/>
  <c r="G58" i="5"/>
  <c r="F58" i="5"/>
  <c r="T57" i="5"/>
  <c r="S57" i="5"/>
  <c r="R57" i="5"/>
  <c r="J57" i="5"/>
  <c r="I57" i="5"/>
  <c r="H57" i="5"/>
  <c r="G57" i="5"/>
  <c r="F57" i="5"/>
  <c r="T56" i="5"/>
  <c r="S56" i="5"/>
  <c r="R56" i="5"/>
  <c r="J56" i="5"/>
  <c r="I56" i="5"/>
  <c r="H56" i="5"/>
  <c r="G56" i="5"/>
  <c r="F56" i="5"/>
  <c r="T55" i="5"/>
  <c r="S55" i="5"/>
  <c r="R55" i="5"/>
  <c r="J55" i="5"/>
  <c r="I55" i="5"/>
  <c r="H55" i="5"/>
  <c r="G55" i="5"/>
  <c r="F55" i="5"/>
  <c r="T54" i="5"/>
  <c r="S54" i="5"/>
  <c r="R54" i="5"/>
  <c r="J54" i="5"/>
  <c r="I54" i="5"/>
  <c r="H54" i="5"/>
  <c r="G54" i="5"/>
  <c r="F54" i="5"/>
  <c r="T53" i="5"/>
  <c r="S53" i="5"/>
  <c r="R53" i="5"/>
  <c r="J53" i="5"/>
  <c r="I53" i="5"/>
  <c r="H53" i="5"/>
  <c r="G53" i="5"/>
  <c r="F53" i="5"/>
  <c r="T52" i="5"/>
  <c r="S52" i="5"/>
  <c r="R52" i="5"/>
  <c r="J52" i="5"/>
  <c r="I52" i="5"/>
  <c r="H52" i="5"/>
  <c r="G52" i="5"/>
  <c r="F52" i="5"/>
  <c r="T51" i="5"/>
  <c r="S51" i="5"/>
  <c r="R51" i="5"/>
  <c r="J51" i="5"/>
  <c r="I51" i="5"/>
  <c r="H51" i="5"/>
  <c r="G51" i="5"/>
  <c r="F51" i="5"/>
  <c r="T50" i="5"/>
  <c r="S50" i="5"/>
  <c r="R50" i="5"/>
  <c r="J50" i="5"/>
  <c r="I50" i="5"/>
  <c r="H50" i="5"/>
  <c r="G50" i="5"/>
  <c r="F50" i="5"/>
  <c r="T49" i="5"/>
  <c r="S49" i="5"/>
  <c r="R49" i="5"/>
  <c r="J49" i="5"/>
  <c r="I49" i="5"/>
  <c r="H49" i="5"/>
  <c r="G49" i="5"/>
  <c r="F49" i="5"/>
  <c r="T48" i="5"/>
  <c r="S48" i="5"/>
  <c r="R48" i="5"/>
  <c r="J48" i="5"/>
  <c r="I48" i="5"/>
  <c r="H48" i="5"/>
  <c r="G48" i="5"/>
  <c r="F48" i="5"/>
  <c r="T47" i="5"/>
  <c r="S47" i="5"/>
  <c r="R47" i="5"/>
  <c r="J47" i="5"/>
  <c r="I47" i="5"/>
  <c r="H47" i="5"/>
  <c r="G47" i="5"/>
  <c r="F47" i="5"/>
  <c r="T46" i="5"/>
  <c r="S46" i="5"/>
  <c r="R46" i="5"/>
  <c r="J46" i="5"/>
  <c r="I46" i="5"/>
  <c r="H46" i="5"/>
  <c r="G46" i="5"/>
  <c r="F46" i="5"/>
  <c r="T45" i="5"/>
  <c r="S45" i="5"/>
  <c r="R45" i="5"/>
  <c r="J45" i="5"/>
  <c r="I45" i="5"/>
  <c r="H45" i="5"/>
  <c r="G45" i="5"/>
  <c r="F45" i="5"/>
  <c r="T44" i="5"/>
  <c r="S44" i="5"/>
  <c r="R44" i="5"/>
  <c r="J44" i="5"/>
  <c r="I44" i="5"/>
  <c r="H44" i="5"/>
  <c r="G44" i="5"/>
  <c r="F44" i="5"/>
  <c r="X43" i="5"/>
  <c r="T43" i="5"/>
  <c r="S43" i="5"/>
  <c r="R43" i="5"/>
  <c r="J43" i="5"/>
  <c r="I43" i="5"/>
  <c r="H43" i="5"/>
  <c r="G43" i="5"/>
  <c r="F43" i="5"/>
  <c r="T42" i="5"/>
  <c r="S42" i="5"/>
  <c r="R42" i="5"/>
  <c r="J42" i="5"/>
  <c r="I42" i="5"/>
  <c r="H42" i="5"/>
  <c r="G42" i="5"/>
  <c r="F42" i="5"/>
  <c r="T41" i="5"/>
  <c r="S41" i="5"/>
  <c r="R41" i="5"/>
  <c r="J41" i="5"/>
  <c r="I41" i="5"/>
  <c r="H41" i="5"/>
  <c r="G41" i="5"/>
  <c r="F41" i="5"/>
  <c r="T40" i="5"/>
  <c r="S40" i="5"/>
  <c r="R40" i="5"/>
  <c r="J40" i="5"/>
  <c r="I40" i="5"/>
  <c r="H40" i="5"/>
  <c r="G40" i="5"/>
  <c r="F40" i="5"/>
  <c r="T39" i="5"/>
  <c r="S39" i="5"/>
  <c r="R39" i="5"/>
  <c r="J39" i="5"/>
  <c r="I39" i="5"/>
  <c r="H39" i="5"/>
  <c r="G39" i="5"/>
  <c r="F39" i="5"/>
  <c r="T38" i="5"/>
  <c r="S38" i="5"/>
  <c r="R38" i="5"/>
  <c r="J38" i="5"/>
  <c r="I38" i="5"/>
  <c r="H38" i="5"/>
  <c r="G38" i="5"/>
  <c r="F38" i="5"/>
  <c r="T37" i="5"/>
  <c r="S37" i="5"/>
  <c r="R37" i="5"/>
  <c r="J37" i="5"/>
  <c r="I37" i="5"/>
  <c r="H37" i="5"/>
  <c r="G37" i="5"/>
  <c r="F37" i="5"/>
  <c r="T36" i="5"/>
  <c r="S36" i="5"/>
  <c r="R36" i="5"/>
  <c r="J36" i="5"/>
  <c r="I36" i="5"/>
  <c r="H36" i="5"/>
  <c r="G36" i="5"/>
  <c r="F36" i="5"/>
  <c r="T35" i="5"/>
  <c r="S35" i="5"/>
  <c r="R35" i="5"/>
  <c r="J35" i="5"/>
  <c r="I35" i="5"/>
  <c r="H35" i="5"/>
  <c r="G35" i="5"/>
  <c r="F35" i="5"/>
  <c r="T34" i="5"/>
  <c r="S34" i="5"/>
  <c r="R34" i="5"/>
  <c r="J34" i="5"/>
  <c r="I34" i="5"/>
  <c r="H34" i="5"/>
  <c r="G34" i="5"/>
  <c r="F34" i="5"/>
  <c r="T33" i="5"/>
  <c r="S33" i="5"/>
  <c r="R33" i="5"/>
  <c r="J33" i="5"/>
  <c r="I33" i="5"/>
  <c r="H33" i="5"/>
  <c r="G33" i="5"/>
  <c r="F33" i="5"/>
  <c r="T32" i="5"/>
  <c r="S32" i="5"/>
  <c r="R32" i="5"/>
  <c r="J32" i="5"/>
  <c r="I32" i="5"/>
  <c r="H32" i="5"/>
  <c r="G32" i="5"/>
  <c r="F32" i="5"/>
  <c r="T31" i="5"/>
  <c r="S31" i="5"/>
  <c r="R31" i="5"/>
  <c r="J31" i="5"/>
  <c r="I31" i="5"/>
  <c r="H31" i="5"/>
  <c r="G31" i="5"/>
  <c r="F31" i="5"/>
  <c r="T30" i="5"/>
  <c r="S30" i="5"/>
  <c r="R30" i="5"/>
  <c r="J30" i="5"/>
  <c r="I30" i="5"/>
  <c r="H30" i="5"/>
  <c r="G30" i="5"/>
  <c r="F30" i="5"/>
  <c r="T29" i="5"/>
  <c r="S29" i="5"/>
  <c r="R29" i="5"/>
  <c r="J29" i="5"/>
  <c r="I29" i="5"/>
  <c r="H29" i="5"/>
  <c r="G29" i="5"/>
  <c r="F29" i="5"/>
  <c r="T28" i="5"/>
  <c r="S28" i="5"/>
  <c r="R28" i="5"/>
  <c r="J28" i="5"/>
  <c r="I28" i="5"/>
  <c r="H28" i="5"/>
  <c r="G28" i="5"/>
  <c r="F28" i="5"/>
  <c r="T27" i="5"/>
  <c r="S27" i="5"/>
  <c r="R27" i="5"/>
  <c r="J27" i="5"/>
  <c r="I27" i="5"/>
  <c r="H27" i="5"/>
  <c r="G27" i="5"/>
  <c r="F27" i="5"/>
  <c r="T26" i="5"/>
  <c r="S26" i="5"/>
  <c r="R26" i="5"/>
  <c r="J26" i="5"/>
  <c r="I26" i="5"/>
  <c r="H26" i="5"/>
  <c r="G26" i="5"/>
  <c r="F26" i="5"/>
  <c r="X25" i="5"/>
  <c r="T25" i="5"/>
  <c r="S25" i="5"/>
  <c r="R25" i="5"/>
  <c r="J25" i="5"/>
  <c r="I25" i="5"/>
  <c r="H25" i="5"/>
  <c r="G25" i="5"/>
  <c r="F25" i="5"/>
  <c r="T24" i="5"/>
  <c r="S24" i="5"/>
  <c r="R24" i="5"/>
  <c r="J24" i="5"/>
  <c r="I24" i="5"/>
  <c r="H24" i="5"/>
  <c r="G24" i="5"/>
  <c r="F24" i="5"/>
  <c r="T23" i="5"/>
  <c r="S23" i="5"/>
  <c r="R23" i="5"/>
  <c r="J23" i="5"/>
  <c r="I23" i="5"/>
  <c r="H23" i="5"/>
  <c r="G23" i="5"/>
  <c r="F23" i="5"/>
  <c r="T22" i="5"/>
  <c r="S22" i="5"/>
  <c r="R22" i="5"/>
  <c r="J22" i="5"/>
  <c r="I22" i="5"/>
  <c r="H22" i="5"/>
  <c r="G22" i="5"/>
  <c r="F22" i="5"/>
  <c r="T21" i="5"/>
  <c r="S21" i="5"/>
  <c r="R21" i="5"/>
  <c r="J21" i="5"/>
  <c r="I21" i="5"/>
  <c r="H21" i="5"/>
  <c r="G21" i="5"/>
  <c r="F21" i="5"/>
  <c r="T20" i="5"/>
  <c r="S20" i="5"/>
  <c r="R20" i="5"/>
  <c r="J20" i="5"/>
  <c r="I20" i="5"/>
  <c r="H20" i="5"/>
  <c r="G20" i="5"/>
  <c r="F20" i="5"/>
  <c r="X19" i="5"/>
  <c r="T19" i="5"/>
  <c r="S19" i="5"/>
  <c r="R19" i="5"/>
  <c r="J19" i="5"/>
  <c r="I19" i="5"/>
  <c r="H19" i="5"/>
  <c r="G19" i="5"/>
  <c r="F19" i="5"/>
  <c r="T18" i="5"/>
  <c r="S18" i="5"/>
  <c r="R18" i="5"/>
  <c r="J18" i="5"/>
  <c r="I18" i="5"/>
  <c r="H18" i="5"/>
  <c r="G18" i="5"/>
  <c r="F18" i="5"/>
  <c r="T17" i="5"/>
  <c r="S17" i="5"/>
  <c r="R17" i="5"/>
  <c r="J17" i="5"/>
  <c r="I17" i="5"/>
  <c r="H17" i="5"/>
  <c r="G17" i="5"/>
  <c r="F17" i="5"/>
  <c r="T16" i="5"/>
  <c r="S16" i="5"/>
  <c r="R16" i="5"/>
  <c r="J16" i="5"/>
  <c r="I16" i="5"/>
  <c r="H16" i="5"/>
  <c r="G16" i="5"/>
  <c r="F16" i="5"/>
  <c r="T15" i="5"/>
  <c r="S15" i="5"/>
  <c r="R15" i="5"/>
  <c r="J15" i="5"/>
  <c r="I15" i="5"/>
  <c r="H15" i="5"/>
  <c r="G15" i="5"/>
  <c r="F15" i="5"/>
  <c r="T14" i="5"/>
  <c r="S14" i="5"/>
  <c r="R14" i="5"/>
  <c r="J14" i="5"/>
  <c r="I14" i="5"/>
  <c r="H14" i="5"/>
  <c r="G14" i="5"/>
  <c r="F14" i="5"/>
  <c r="T13" i="5"/>
  <c r="S13" i="5"/>
  <c r="R13" i="5"/>
  <c r="J13" i="5"/>
  <c r="I13" i="5"/>
  <c r="H13" i="5"/>
  <c r="G13" i="5"/>
  <c r="F13" i="5"/>
  <c r="T12" i="5"/>
  <c r="S12" i="5"/>
  <c r="R12" i="5"/>
  <c r="J12" i="5"/>
  <c r="I12" i="5"/>
  <c r="H12" i="5"/>
  <c r="G12" i="5"/>
  <c r="F12" i="5"/>
  <c r="T11" i="5"/>
  <c r="S11" i="5"/>
  <c r="R11" i="5"/>
  <c r="J11" i="5"/>
  <c r="I11" i="5"/>
  <c r="H11" i="5"/>
  <c r="G11" i="5"/>
  <c r="F11" i="5"/>
  <c r="T10" i="5"/>
  <c r="S10" i="5"/>
  <c r="R10" i="5"/>
  <c r="J10" i="5"/>
  <c r="I10" i="5"/>
  <c r="H10" i="5"/>
  <c r="G10" i="5"/>
  <c r="F10" i="5"/>
  <c r="T9" i="5"/>
  <c r="S9" i="5"/>
  <c r="R9" i="5"/>
  <c r="J9" i="5"/>
  <c r="I9" i="5"/>
  <c r="H9" i="5"/>
  <c r="G9" i="5"/>
  <c r="F9" i="5"/>
  <c r="T8" i="5"/>
  <c r="S8" i="5"/>
  <c r="R8" i="5"/>
  <c r="J8" i="5"/>
  <c r="I8" i="5"/>
  <c r="H8" i="5"/>
  <c r="G8" i="5"/>
  <c r="F8" i="5"/>
  <c r="T7" i="5"/>
  <c r="S7" i="5"/>
  <c r="R7" i="5"/>
  <c r="J7" i="5"/>
  <c r="I7" i="5"/>
  <c r="H7" i="5"/>
  <c r="G7" i="5"/>
  <c r="F7" i="5"/>
  <c r="X6" i="5"/>
  <c r="T6" i="5"/>
  <c r="S6" i="5"/>
  <c r="R6" i="5"/>
  <c r="J6" i="5"/>
  <c r="I6" i="5"/>
  <c r="H6" i="5"/>
  <c r="G6" i="5"/>
  <c r="F6" i="5"/>
  <c r="Q4" i="5"/>
  <c r="P4" i="5"/>
  <c r="O4" i="5"/>
  <c r="N4" i="5"/>
  <c r="M4" i="5"/>
  <c r="L4" i="5"/>
  <c r="K4" i="5"/>
  <c r="J4" i="5"/>
  <c r="I4" i="5"/>
  <c r="H4" i="5"/>
  <c r="G4" i="5"/>
  <c r="F4" i="5"/>
  <c r="B4" i="5"/>
  <c r="A4" i="5"/>
  <c r="G3" i="5"/>
  <c r="B3" i="5"/>
  <c r="J2" i="5"/>
  <c r="B2" i="5"/>
  <c r="A91" i="4"/>
  <c r="B90" i="4"/>
  <c r="G25" i="4"/>
  <c r="G61" i="4" s="1"/>
  <c r="D25" i="4"/>
  <c r="D74" i="4" s="1"/>
  <c r="B73" i="4"/>
  <c r="H67" i="4"/>
  <c r="P43" i="4"/>
  <c r="Q43" i="4" s="1"/>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G64" i="6"/>
  <c r="C22" i="6" l="1"/>
  <c r="B47" i="6"/>
  <c r="G47" i="6" s="1"/>
  <c r="B37" i="6"/>
  <c r="G37" i="6" s="1"/>
  <c r="B27" i="6"/>
  <c r="G27" i="6" s="1"/>
  <c r="F27" i="6"/>
  <c r="G17" i="6"/>
  <c r="H17" i="6" s="1"/>
  <c r="B52" i="6"/>
  <c r="G52" i="6" s="1"/>
  <c r="C17" i="6"/>
  <c r="C21" i="6"/>
  <c r="F26" i="6"/>
  <c r="B31" i="6"/>
  <c r="G31" i="6" s="1"/>
  <c r="B36" i="6"/>
  <c r="G36" i="6" s="1"/>
  <c r="B41" i="6"/>
  <c r="G41" i="6" s="1"/>
  <c r="B46" i="6"/>
  <c r="G46" i="6" s="1"/>
  <c r="G16" i="6"/>
  <c r="H16" i="6" s="1"/>
  <c r="B40" i="6"/>
  <c r="G40" i="6" s="1"/>
  <c r="B75" i="4"/>
  <c r="A54" i="6" s="1"/>
  <c r="B35" i="6"/>
  <c r="G35" i="6" s="1"/>
  <c r="B77" i="4"/>
  <c r="A55" i="6" s="1"/>
  <c r="C65" i="6"/>
  <c r="B67" i="4"/>
  <c r="A48" i="6" s="1"/>
  <c r="B31" i="4"/>
  <c r="A18" i="6" s="1"/>
  <c r="B55" i="4"/>
  <c r="A38" i="6" s="1"/>
  <c r="B25" i="6"/>
  <c r="G25" i="6" s="1"/>
  <c r="F25" i="6"/>
  <c r="C14" i="6"/>
  <c r="B50" i="6"/>
  <c r="G50" i="6" s="1"/>
  <c r="B20" i="6"/>
  <c r="B30" i="6" s="1"/>
  <c r="G30" i="6" s="1"/>
  <c r="F20" i="6"/>
  <c r="G15" i="6"/>
  <c r="H15" i="6" s="1"/>
  <c r="C15" i="6" s="1"/>
  <c r="B43" i="4"/>
  <c r="A28" i="6" s="1"/>
  <c r="H24" i="6"/>
  <c r="D24" i="6" s="1"/>
  <c r="D19" i="6"/>
  <c r="C29" i="6"/>
  <c r="C49" i="6"/>
  <c r="B83" i="4"/>
  <c r="A59" i="6" s="1"/>
  <c r="B89" i="4"/>
  <c r="A63" i="6" s="1"/>
  <c r="F49" i="6"/>
  <c r="H49" i="6" s="1"/>
  <c r="D49" i="6" s="1"/>
  <c r="F34" i="6"/>
  <c r="H34" i="6" s="1"/>
  <c r="D34" i="6" s="1"/>
  <c r="C19" i="6"/>
  <c r="B49" i="4"/>
  <c r="A33" i="6" s="1"/>
  <c r="B79" i="4"/>
  <c r="A57" i="6" s="1"/>
  <c r="B85" i="4"/>
  <c r="A60" i="6" s="1"/>
  <c r="F44" i="6"/>
  <c r="H44" i="6" s="1"/>
  <c r="D44" i="6" s="1"/>
  <c r="F29" i="6"/>
  <c r="H29" i="6" s="1"/>
  <c r="D29" i="6" s="1"/>
  <c r="B37" i="4"/>
  <c r="A23" i="6" s="1"/>
  <c r="B61" i="4"/>
  <c r="A43" i="6" s="1"/>
  <c r="C39" i="6"/>
  <c r="B81" i="4"/>
  <c r="A58" i="6" s="1"/>
  <c r="C12" i="6"/>
  <c r="C11" i="6"/>
  <c r="C10" i="6"/>
  <c r="C9" i="6"/>
  <c r="C8" i="6"/>
  <c r="C7" i="6"/>
  <c r="A26" i="6"/>
  <c r="X9" i="5"/>
  <c r="C4" i="6"/>
  <c r="D37" i="4"/>
  <c r="A14" i="6"/>
  <c r="G74" i="4"/>
  <c r="B57" i="4"/>
  <c r="A40" i="6" s="1"/>
  <c r="G37" i="4"/>
  <c r="G43" i="4"/>
  <c r="G31" i="4"/>
  <c r="G49" i="4"/>
  <c r="G55" i="4"/>
  <c r="G67" i="4"/>
  <c r="H64" i="6"/>
  <c r="B64" i="6"/>
  <c r="D55" i="4"/>
  <c r="D43" i="4"/>
  <c r="D31" i="4"/>
  <c r="B33" i="4"/>
  <c r="A20" i="6" s="1"/>
  <c r="A15" i="6"/>
  <c r="B68" i="4"/>
  <c r="A49" i="6" s="1"/>
  <c r="B62" i="4"/>
  <c r="A44" i="6" s="1"/>
  <c r="B56" i="4"/>
  <c r="A39" i="6" s="1"/>
  <c r="B50" i="4"/>
  <c r="A34" i="6" s="1"/>
  <c r="D49" i="4"/>
  <c r="D61" i="4"/>
  <c r="B71" i="4"/>
  <c r="A52" i="6" s="1"/>
  <c r="B53" i="4"/>
  <c r="A37" i="6" s="1"/>
  <c r="B65" i="4"/>
  <c r="A47" i="6" s="1"/>
  <c r="A27" i="6"/>
  <c r="D67" i="4"/>
  <c r="A24" i="6"/>
  <c r="A16" i="6"/>
  <c r="B35" i="4"/>
  <c r="A22" i="6" s="1"/>
  <c r="B63" i="4"/>
  <c r="A45" i="6" s="1"/>
  <c r="B70" i="4"/>
  <c r="A51" i="6" s="1"/>
  <c r="A25" i="6"/>
  <c r="B52" i="4"/>
  <c r="A36" i="6" s="1"/>
  <c r="B58" i="4"/>
  <c r="A41" i="6" s="1"/>
  <c r="B69" i="4"/>
  <c r="A50" i="6" s="1"/>
  <c r="K68" i="6" l="1"/>
  <c r="D17" i="6"/>
  <c r="F32" i="6"/>
  <c r="H32" i="6" s="1"/>
  <c r="F42" i="6"/>
  <c r="H42" i="6" s="1"/>
  <c r="F52" i="6"/>
  <c r="H52" i="6" s="1"/>
  <c r="F37" i="6"/>
  <c r="H37" i="6" s="1"/>
  <c r="F47" i="6"/>
  <c r="H47" i="6" s="1"/>
  <c r="F68" i="6"/>
  <c r="H68" i="6" s="1"/>
  <c r="H27" i="6"/>
  <c r="D16" i="6"/>
  <c r="K67" i="6"/>
  <c r="C16" i="6"/>
  <c r="F51" i="6"/>
  <c r="H51" i="6" s="1"/>
  <c r="H26" i="6"/>
  <c r="F46" i="6"/>
  <c r="H46" i="6" s="1"/>
  <c r="F41" i="6"/>
  <c r="H41" i="6" s="1"/>
  <c r="F36" i="6"/>
  <c r="H36" i="6" s="1"/>
  <c r="F31" i="6"/>
  <c r="H31" i="6" s="1"/>
  <c r="F67" i="6"/>
  <c r="H67" i="6" s="1"/>
  <c r="D15" i="6"/>
  <c r="B45" i="6"/>
  <c r="G45" i="6" s="1"/>
  <c r="G20" i="6"/>
  <c r="H20" i="6" s="1"/>
  <c r="F45" i="6"/>
  <c r="F50" i="6"/>
  <c r="H50" i="6" s="1"/>
  <c r="F54" i="6"/>
  <c r="F66" i="6"/>
  <c r="H66" i="6" s="1"/>
  <c r="F30" i="6"/>
  <c r="H30" i="6" s="1"/>
  <c r="H25" i="6"/>
  <c r="F35" i="6"/>
  <c r="H35" i="6" s="1"/>
  <c r="F40" i="6"/>
  <c r="H40" i="6" s="1"/>
  <c r="C44" i="6"/>
  <c r="C24" i="6"/>
  <c r="C34" i="6"/>
  <c r="D64" i="6"/>
  <c r="C64" i="6"/>
  <c r="D32" i="6" l="1"/>
  <c r="C32" i="6"/>
  <c r="D47" i="6"/>
  <c r="C47" i="6"/>
  <c r="D27" i="6"/>
  <c r="C27" i="6"/>
  <c r="D68" i="6"/>
  <c r="C68" i="6"/>
  <c r="D37" i="6"/>
  <c r="C37" i="6"/>
  <c r="D52" i="6"/>
  <c r="C52" i="6"/>
  <c r="D42" i="6"/>
  <c r="C42" i="6"/>
  <c r="D67" i="6"/>
  <c r="C67" i="6"/>
  <c r="D31" i="6"/>
  <c r="C31" i="6"/>
  <c r="D36" i="6"/>
  <c r="C36" i="6"/>
  <c r="D41" i="6"/>
  <c r="C41" i="6"/>
  <c r="D51" i="6"/>
  <c r="C51" i="6"/>
  <c r="D46" i="6"/>
  <c r="C46" i="6"/>
  <c r="D26" i="6"/>
  <c r="C26" i="6"/>
  <c r="D20" i="6"/>
  <c r="C20" i="6"/>
  <c r="K66" i="6"/>
  <c r="D35" i="6"/>
  <c r="C35" i="6"/>
  <c r="D25" i="6"/>
  <c r="C25" i="6"/>
  <c r="D66" i="6"/>
  <c r="C66" i="6"/>
  <c r="D30" i="6"/>
  <c r="C30" i="6"/>
  <c r="H54" i="6"/>
  <c r="F60" i="6"/>
  <c r="H60" i="6" s="1"/>
  <c r="F57" i="6"/>
  <c r="H57" i="6" s="1"/>
  <c r="F58" i="6"/>
  <c r="H58" i="6" s="1"/>
  <c r="F59" i="6"/>
  <c r="H59" i="6" s="1"/>
  <c r="F55" i="6"/>
  <c r="F63" i="6"/>
  <c r="H63" i="6" s="1"/>
  <c r="F62" i="6"/>
  <c r="H62" i="6" s="1"/>
  <c r="H45" i="6"/>
  <c r="D50" i="6"/>
  <c r="C50" i="6"/>
  <c r="D40" i="6"/>
  <c r="C40" i="6"/>
  <c r="D54" i="6" l="1"/>
  <c r="C54" i="6"/>
  <c r="H55" i="6"/>
  <c r="F56" i="6"/>
  <c r="H56" i="6" s="1"/>
  <c r="D45" i="6"/>
  <c r="C45" i="6"/>
  <c r="D63" i="6"/>
  <c r="C63" i="6"/>
  <c r="D62" i="6"/>
  <c r="C62" i="6"/>
  <c r="D59" i="6"/>
  <c r="C59" i="6"/>
  <c r="D58" i="6"/>
  <c r="C58" i="6"/>
  <c r="D57" i="6"/>
  <c r="C57" i="6"/>
  <c r="D60" i="6"/>
  <c r="C60"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<sst xmlns="http://schemas.openxmlformats.org/spreadsheetml/2006/main" count="22153" uniqueCount="15642">
  <si>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</si>
  <si>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</si>
  <si>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</si>
  <si>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</si>
  <si>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</si>
  <si>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</si>
  <si>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</si>
  <si>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</si>
  <si>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</si>
  <si>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</si>
  <si>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</si>
  <si>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</si>
  <si>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</si>
  <si>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</si>
  <si>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</si>
  <si>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</si>
  <si>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</si>
  <si>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</si>
  <si>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</si>
  <si>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</si>
  <si>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</si>
  <si>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</si>
  <si>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</si>
  <si>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</si>
  <si>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</si>
  <si>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</si>
  <si>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</si>
  <si>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</si>
  <si>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</si>
  <si>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</si>
  <si>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</si>
  <si>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</si>
  <si>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</si>
  <si>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</si>
  <si>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</si>
  <si>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</si>
  <si>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</si>
  <si>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</si>
  <si>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</si>
  <si>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</si>
  <si>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</si>
  <si>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</si>
  <si>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</si>
  <si>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</si>
  <si>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</si>
  <si>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</si>
  <si>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</si>
  <si>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</si>
  <si>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</si>
  <si>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</si>
  <si>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</si>
  <si>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</si>
  <si>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</si>
  <si>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</si>
  <si>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</si>
  <si>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</si>
  <si>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</si>
  <si>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</si>
  <si>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</si>
  <si>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</si>
  <si>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</si>
  <si>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</si>
  <si>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</si>
  <si>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</si>
  <si>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</si>
  <si>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</si>
  <si>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</si>
  <si>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</si>
  <si>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</si>
  <si>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</si>
  <si>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</si>
  <si>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</si>
  <si>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</si>
  <si>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</si>
  <si>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</si>
  <si>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</si>
  <si>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</si>
  <si>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</si>
  <si>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</si>
  <si>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</si>
  <si>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</si>
  <si>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</si>
  <si>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</si>
  <si>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</si>
  <si>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</si>
  <si>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</si>
  <si>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</si>
  <si>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</si>
  <si>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</si>
  <si>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</si>
  <si>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</si>
  <si>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</si>
  <si>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</si>
  <si>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</si>
  <si>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</si>
  <si>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</si>
  <si>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</si>
  <si>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</si>
  <si>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</si>
  <si>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</si>
  <si>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</si>
  <si>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</si>
  <si>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</si>
  <si>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</si>
  <si>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</si>
  <si>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</si>
  <si>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</si>
  <si>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</si>
  <si>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</si>
  <si>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</si>
  <si>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</si>
  <si>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</si>
  <si>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</si>
  <si>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</si>
  <si>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</si>
  <si>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</si>
  <si>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</si>
  <si>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</si>
  <si>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</si>
  <si>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</si>
  <si>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</si>
  <si>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</si>
  <si>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</si>
  <si>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</si>
  <si>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</si>
  <si>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</si>
  <si>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</si>
  <si>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</si>
  <si>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</si>
  <si>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</si>
  <si>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</si>
  <si>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</si>
  <si>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</si>
  <si>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</si>
  <si>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</si>
  <si>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</si>
  <si>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</si>
  <si>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</si>
  <si>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</si>
  <si>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</si>
  <si>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</si>
  <si>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</si>
  <si>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</si>
  <si>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</si>
  <si>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</si>
  <si>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</si>
  <si>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</si>
  <si>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</si>
  <si>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</si>
  <si>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</si>
  <si>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</si>
  <si>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</si>
  <si>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</si>
  <si>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</si>
  <si>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</si>
  <si>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</si>
  <si>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</si>
  <si>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</si>
  <si>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</si>
  <si>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</si>
  <si>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</si>
  <si>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</si>
  <si>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</si>
  <si>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</si>
  <si>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</si>
  <si>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</si>
  <si>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</si>
  <si>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</si>
  <si>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</si>
  <si>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</si>
  <si>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</si>
  <si>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</si>
  <si>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</si>
  <si>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</si>
  <si>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</si>
  <si>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</si>
  <si>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</si>
  <si>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</si>
  <si>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</si>
  <si>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</si>
  <si>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</si>
  <si>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</si>
  <si>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</si>
  <si>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</si>
  <si>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</si>
  <si>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</si>
  <si>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</si>
  <si>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</si>
  <si>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</si>
  <si>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</si>
  <si>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</si>
  <si>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</si>
  <si>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</si>
  <si>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</si>
  <si>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</si>
  <si>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</si>
  <si>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</si>
  <si>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</si>
  <si>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</si>
  <si>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</si>
  <si>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</si>
  <si>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</si>
  <si>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</si>
  <si>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</si>
  <si>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</si>
  <si>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</si>
  <si>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</si>
  <si>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</si>
  <si>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</si>
  <si>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</si>
  <si>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</si>
  <si>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</si>
  <si>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</si>
  <si>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</si>
  <si>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</si>
  <si>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</si>
  <si>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</si>
  <si>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</si>
  <si>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</si>
  <si>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</si>
  <si>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</si>
  <si>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</si>
  <si>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</si>
  <si>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</si>
  <si>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</si>
  <si>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</si>
  <si>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</si>
  <si>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</si>
  <si>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</si>
  <si>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</si>
  <si>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</si>
  <si>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</si>
  <si>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</si>
  <si>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</si>
  <si>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</si>
  <si>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</si>
  <si>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</si>
  <si>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</si>
  <si>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</si>
  <si>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</si>
  <si>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</si>
  <si>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</si>
  <si>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</si>
  <si>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</si>
  <si>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</si>
  <si>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</si>
  <si>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</si>
  <si>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</si>
  <si>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</si>
  <si>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</si>
  <si>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</si>
  <si>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</si>
  <si>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</si>
  <si>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</si>
  <si>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</si>
  <si>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</si>
  <si>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</si>
  <si>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</si>
  <si>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</si>
  <si>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</si>
  <si>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</si>
  <si>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</si>
  <si>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</si>
  <si>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</si>
  <si>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</si>
  <si>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</si>
  <si>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</si>
  <si>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</si>
  <si>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</si>
  <si>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</si>
  <si>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</si>
  <si>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</si>
  <si>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</si>
  <si>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</si>
  <si>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</si>
  <si>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</si>
  <si>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</si>
  <si>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</si>
  <si>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</si>
  <si>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</si>
  <si>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</si>
  <si>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</si>
  <si>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</si>
  <si>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</si>
  <si>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</si>
  <si>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</si>
  <si>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</si>
  <si>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</si>
  <si>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</si>
  <si>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</si>
  <si>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</si>
  <si>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</si>
  <si>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</si>
  <si>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</si>
  <si>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</si>
  <si>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</si>
  <si>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</si>
  <si>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</si>
  <si>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</si>
  <si>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</si>
  <si>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</si>
  <si>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</si>
  <si>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</si>
  <si>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</si>
  <si>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</si>
  <si>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</si>
  <si>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</si>
  <si>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</si>
  <si>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</si>
  <si>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</si>
  <si>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</si>
  <si>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</si>
  <si>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</si>
  <si>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</si>
  <si>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</si>
  <si>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</si>
  <si>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</si>
  <si>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</si>
  <si>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</si>
  <si>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</si>
  <si>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</si>
  <si>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</si>
  <si>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</si>
  <si>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</si>
  <si>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</si>
  <si>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</si>
  <si>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</si>
  <si>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</si>
  <si>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</si>
  <si>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</si>
  <si>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</si>
  <si>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</si>
  <si>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</si>
  <si>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</si>
  <si>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</si>
  <si>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</si>
  <si>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</si>
  <si>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</si>
  <si>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</si>
  <si>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</si>
  <si>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</si>
  <si>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</si>
  <si>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</si>
  <si>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</si>
  <si>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</si>
  <si>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</si>
  <si>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</si>
  <si>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</si>
  <si>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</si>
  <si>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</si>
  <si>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</si>
  <si>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</si>
  <si>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</si>
  <si>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</si>
  <si>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</si>
  <si>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</si>
  <si>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</si>
  <si>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</si>
  <si>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</si>
  <si>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</si>
  <si>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</si>
  <si>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</si>
  <si>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</si>
  <si>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</si>
  <si>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</si>
  <si>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</si>
  <si>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</si>
  <si>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</si>
  <si>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</si>
  <si>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</si>
  <si>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</si>
  <si>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</si>
  <si>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</si>
  <si>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</si>
  <si>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</si>
  <si>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</si>
  <si>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</si>
  <si>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</si>
  <si>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</si>
  <si>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</si>
  <si>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</si>
  <si>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</si>
  <si>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</si>
  <si>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</si>
  <si>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</si>
  <si>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</si>
  <si>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</si>
  <si>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</si>
  <si>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</si>
  <si>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</si>
  <si>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</si>
  <si>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</si>
  <si>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</si>
  <si>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</si>
  <si>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</si>
  <si>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</si>
  <si>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</si>
  <si>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</si>
  <si>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</si>
  <si>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</si>
  <si>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</si>
  <si>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</si>
  <si>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</si>
  <si>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</si>
  <si>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</si>
  <si>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</si>
  <si>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</si>
  <si>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</si>
  <si>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</si>
  <si>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</si>
  <si>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</si>
  <si>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</si>
  <si>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</si>
  <si>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</si>
  <si>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</si>
  <si>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</si>
  <si>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</si>
  <si>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</si>
  <si>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</si>
  <si>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</si>
  <si>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</si>
  <si>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</si>
  <si>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</si>
  <si>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</si>
  <si>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</si>
  <si>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</si>
  <si>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</si>
  <si>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</si>
  <si>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</si>
  <si>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</si>
  <si>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</si>
  <si>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</si>
  <si>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</si>
  <si>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</si>
  <si>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</si>
  <si>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</si>
  <si>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</si>
  <si>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</si>
  <si>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</si>
  <si>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</si>
  <si>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</si>
  <si>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</si>
  <si>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</si>
  <si>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</si>
  <si>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</si>
  <si>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</si>
  <si>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</si>
  <si>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</si>
  <si>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</si>
  <si>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</si>
  <si>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</si>
  <si>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</si>
  <si>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</si>
  <si>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</si>
  <si>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</si>
  <si>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</si>
  <si>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</si>
  <si>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</si>
  <si>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</si>
  <si>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</si>
  <si>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</si>
  <si>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</si>
  <si>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</si>
  <si>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</si>
  <si>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</si>
  <si>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</si>
  <si>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</si>
  <si>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</si>
  <si>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</si>
  <si>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</si>
  <si>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</si>
  <si>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</si>
  <si>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</si>
  <si>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</si>
  <si>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</si>
  <si>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</si>
  <si>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</si>
  <si>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</si>
  <si>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</si>
  <si>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</si>
  <si>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</si>
  <si>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</si>
  <si>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</si>
  <si>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</si>
  <si>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</si>
  <si>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</si>
  <si>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</si>
  <si>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</si>
  <si>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</si>
  <si>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</si>
  <si>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</si>
  <si>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</si>
  <si>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</si>
  <si>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</si>
  <si>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</si>
  <si>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</si>
  <si>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</si>
  <si>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</si>
  <si>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</si>
  <si>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</si>
  <si>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</si>
  <si>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</si>
  <si>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</si>
  <si>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</si>
  <si>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</si>
  <si>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</si>
  <si>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</si>
  <si>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</si>
  <si>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</si>
  <si>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</si>
  <si>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</si>
  <si>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</si>
  <si>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</si>
  <si>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</si>
  <si>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</si>
  <si>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</si>
  <si>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</si>
  <si>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</si>
  <si>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</si>
  <si>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</si>
  <si>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</si>
  <si>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</si>
  <si>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</si>
  <si>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</si>
  <si>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</si>
  <si>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</si>
  <si>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</si>
  <si>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</si>
  <si>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</si>
  <si>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</si>
  <si>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</si>
  <si>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</si>
  <si>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</si>
  <si>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</si>
  <si>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</si>
  <si>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</si>
  <si>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</si>
  <si>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</si>
  <si>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</si>
  <si>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</si>
  <si>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</si>
  <si>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</si>
  <si>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</si>
  <si>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</si>
  <si>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</si>
  <si>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</si>
  <si>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</si>
  <si>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</si>
  <si>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</si>
  <si>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</si>
  <si>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</si>
  <si>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</si>
  <si>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</si>
  <si>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</si>
  <si>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</si>
  <si>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</si>
  <si>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</si>
  <si>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</si>
  <si>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</si>
  <si>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</si>
  <si>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</si>
  <si>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</si>
  <si>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</si>
  <si>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</si>
  <si>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</si>
  <si>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</si>
  <si>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</si>
  <si>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</si>
  <si>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</si>
  <si>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</si>
  <si>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</si>
  <si>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</si>
  <si>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</si>
  <si>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</si>
  <si>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</si>
  <si>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</si>
  <si>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</si>
  <si>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</si>
  <si>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</si>
  <si>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</si>
  <si>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</si>
  <si>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</si>
  <si>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</si>
  <si>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</si>
  <si>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</si>
  <si>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</si>
  <si>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</si>
  <si>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</si>
  <si>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</si>
  <si>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</si>
  <si>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</si>
  <si>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</si>
  <si>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</si>
  <si>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</si>
  <si>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</si>
  <si>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</si>
  <si>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</si>
  <si>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</si>
  <si>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</si>
  <si>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</si>
  <si>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</si>
  <si>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</si>
  <si>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</si>
  <si>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</si>
  <si>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</si>
  <si>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</si>
  <si>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</si>
  <si>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</si>
  <si>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</si>
  <si>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</si>
  <si>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</si>
  <si>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</si>
  <si>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</si>
  <si>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</si>
  <si>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</si>
  <si>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</si>
  <si>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</si>
  <si>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</si>
  <si>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</si>
  <si>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</si>
  <si>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</si>
  <si>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</si>
  <si>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</si>
  <si>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</si>
  <si>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</si>
  <si>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</si>
  <si>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</si>
  <si>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</si>
  <si>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</si>
  <si>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</si>
  <si>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</si>
  <si>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</si>
  <si>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</si>
  <si>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</si>
  <si>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</si>
  <si>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</si>
  <si>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</si>
  <si>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</si>
  <si>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</si>
  <si>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</si>
  <si>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</si>
  <si>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</si>
  <si>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</si>
  <si>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</si>
  <si>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</si>
  <si>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</si>
  <si>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</si>
  <si>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</si>
  <si>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</si>
  <si>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</si>
  <si>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</si>
  <si>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</si>
  <si>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</si>
  <si>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</si>
  <si>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</si>
  <si>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</si>
  <si>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</si>
  <si>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</si>
  <si>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</si>
  <si>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</si>
  <si>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</si>
  <si>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</si>
  <si>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</si>
  <si>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</si>
  <si>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</si>
  <si>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</si>
  <si>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</si>
  <si>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</si>
  <si>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</si>
  <si>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</si>
  <si>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</si>
  <si>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</si>
  <si>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</si>
  <si>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</si>
  <si>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</si>
  <si>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</si>
  <si>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</si>
  <si>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</si>
  <si>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</si>
  <si>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</si>
  <si>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</si>
  <si>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</si>
  <si>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</si>
  <si>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</si>
  <si>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</si>
  <si>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</si>
  <si>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</si>
  <si>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</si>
  <si>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</si>
  <si>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</si>
  <si>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</si>
  <si>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</si>
  <si>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</si>
  <si>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</si>
  <si>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</si>
  <si>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</si>
  <si>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</si>
  <si>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</si>
  <si>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</si>
  <si>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</si>
  <si>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</si>
  <si>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</si>
  <si>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</si>
  <si>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</si>
  <si>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</si>
  <si>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</si>
  <si>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</si>
  <si>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</si>
  <si>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</si>
  <si>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</si>
  <si>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</si>
  <si>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</si>
  <si>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</si>
  <si>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</si>
  <si>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</si>
  <si>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</si>
  <si>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</si>
  <si>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</si>
  <si>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</si>
  <si>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</si>
  <si>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</si>
  <si>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</si>
  <si>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</si>
  <si>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</si>
  <si>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</si>
  <si>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</si>
  <si>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</si>
  <si>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</si>
  <si>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</si>
  <si>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</si>
  <si>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</si>
  <si>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</si>
  <si>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</si>
  <si>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</si>
  <si>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</si>
  <si>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</si>
  <si>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</si>
  <si>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</si>
  <si>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</si>
  <si>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</si>
  <si>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</si>
  <si>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</si>
  <si>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</si>
  <si>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</si>
  <si>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</si>
  <si>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</si>
  <si>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</si>
  <si>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</si>
  <si>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</si>
  <si>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</si>
  <si>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</si>
  <si>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</si>
  <si>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</si>
  <si>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</si>
  <si>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</si>
  <si>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</si>
  <si>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</si>
  <si>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</si>
  <si>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</si>
  <si>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</si>
  <si>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</si>
  <si>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</si>
  <si>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</si>
  <si>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</si>
  <si>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</si>
  <si>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</si>
  <si>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</si>
  <si>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</si>
  <si>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</si>
  <si>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</si>
  <si>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</si>
  <si>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</si>
  <si>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</si>
  <si>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</si>
  <si>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</si>
  <si>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</si>
  <si>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</si>
  <si>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</si>
  <si>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</si>
  <si>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</si>
  <si>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</si>
  <si>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</si>
  <si>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</si>
  <si>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</si>
  <si>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</si>
  <si>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</si>
  <si>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</si>
  <si>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</si>
  <si>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</si>
  <si>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</si>
  <si>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</si>
  <si>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</si>
  <si>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</si>
  <si>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</si>
  <si>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</si>
  <si>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</si>
  <si>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</si>
  <si>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</si>
  <si>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</si>
  <si>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</si>
  <si>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</si>
  <si>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</si>
  <si>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</si>
  <si>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</si>
  <si>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</si>
  <si>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</si>
  <si>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</si>
  <si>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</si>
  <si>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</si>
  <si>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</si>
  <si>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</si>
  <si>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</si>
  <si>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</si>
  <si>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</si>
  <si>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</si>
  <si>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</si>
  <si>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</si>
  <si>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</si>
  <si>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</si>
  <si>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</si>
  <si>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</si>
  <si>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</si>
  <si>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</si>
  <si>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</si>
  <si>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</si>
  <si>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</si>
  <si>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</si>
  <si>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</si>
  <si>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</si>
  <si>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</si>
  <si>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</si>
  <si>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</si>
  <si>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</si>
  <si>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</si>
  <si>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</si>
  <si>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</si>
  <si>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</si>
  <si>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</si>
  <si>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</si>
  <si>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</si>
  <si>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</si>
  <si>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</si>
  <si>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</si>
  <si>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</si>
  <si>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</si>
  <si>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</si>
  <si>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</si>
  <si>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</si>
  <si>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</si>
  <si>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</si>
  <si>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</si>
  <si>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</si>
  <si>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</si>
  <si>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</si>
  <si>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</si>
  <si>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</si>
  <si>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</si>
  <si>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</si>
  <si>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</si>
  <si>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</si>
  <si>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</si>
  <si>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</si>
  <si>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</si>
  <si>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</si>
  <si>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</si>
  <si>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</si>
  <si>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</si>
  <si>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</si>
  <si>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</si>
  <si>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</si>
  <si>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</si>
  <si>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</si>
  <si>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</si>
  <si>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</si>
  <si>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</si>
  <si>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</si>
  <si>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</si>
  <si>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</si>
  <si>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</si>
  <si>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</si>
  <si>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</si>
  <si>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</si>
  <si>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</si>
  <si>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</si>
  <si>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</si>
  <si>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</si>
  <si>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</si>
  <si>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</si>
  <si>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</si>
  <si>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</si>
  <si>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</si>
  <si>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</si>
  <si>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</si>
  <si>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</si>
  <si>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</si>
  <si>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</si>
  <si>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</si>
  <si>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</si>
  <si>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</si>
  <si>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</si>
  <si>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</si>
  <si>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</si>
  <si>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</si>
  <si>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</si>
  <si>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</si>
  <si>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</si>
  <si>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</si>
  <si>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</si>
  <si>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</si>
  <si>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</si>
  <si>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</si>
  <si>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</si>
  <si>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</si>
  <si>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</si>
  <si>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</si>
  <si>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</si>
  <si>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</si>
  <si>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</si>
  <si>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</si>
  <si>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</si>
  <si>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</si>
  <si>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</si>
  <si>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</si>
  <si>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</si>
  <si>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</si>
  <si>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</si>
  <si>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</si>
  <si>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</si>
  <si>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</si>
  <si>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</si>
  <si>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</si>
  <si>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</si>
  <si>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</si>
  <si>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</si>
  <si>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</si>
  <si>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</si>
  <si>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</si>
  <si>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</si>
  <si>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</si>
  <si>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</si>
  <si>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</si>
  <si>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</si>
  <si>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</si>
  <si>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</si>
  <si>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</si>
  <si>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</si>
  <si>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</si>
  <si>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</si>
  <si>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</si>
  <si>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</si>
  <si>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</si>
  <si>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</si>
  <si>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</si>
  <si>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</si>
  <si>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</si>
  <si>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</si>
  <si>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</si>
  <si>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</si>
  <si>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</si>
  <si>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</si>
  <si>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</si>
  <si>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</si>
  <si>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</si>
  <si>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</si>
  <si>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</si>
  <si>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</si>
  <si>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</si>
  <si>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</si>
  <si>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</si>
  <si>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</si>
  <si>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</si>
  <si>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</si>
  <si>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</si>
  <si>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</si>
  <si>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</si>
  <si>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</si>
  <si>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</si>
  <si>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</si>
  <si>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</si>
  <si>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</si>
  <si>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</si>
  <si>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</si>
  <si>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</si>
  <si>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</si>
  <si>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</si>
  <si>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</si>
  <si>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</si>
  <si>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</si>
  <si>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</si>
  <si>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</si>
  <si>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</si>
  <si>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</si>
  <si>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</si>
  <si>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</si>
  <si>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</si>
  <si>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</si>
  <si>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</si>
  <si>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</si>
  <si>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</si>
  <si>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</si>
  <si>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</si>
  <si>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</si>
  <si>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</si>
  <si>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</si>
  <si>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</si>
  <si>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</si>
  <si>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</si>
  <si>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</si>
  <si>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</si>
  <si>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</si>
  <si>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</si>
  <si>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</si>
  <si>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</si>
  <si>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</si>
  <si>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</si>
  <si>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</si>
  <si>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</si>
  <si>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</si>
  <si>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</si>
  <si>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</si>
  <si>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</si>
  <si>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</si>
  <si>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</si>
  <si>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</si>
  <si>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</si>
  <si>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</si>
  <si>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</si>
  <si>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</si>
  <si>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</si>
  <si>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</si>
  <si>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</si>
  <si>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</si>
  <si>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</si>
  <si>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</si>
  <si>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</si>
  <si>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</si>
  <si>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</si>
  <si>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</si>
  <si>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</si>
  <si>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</si>
  <si>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</si>
  <si>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</si>
  <si>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</si>
  <si>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</si>
  <si>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</si>
  <si>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</si>
  <si>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</si>
  <si>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</si>
  <si>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</si>
  <si>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</si>
  <si>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</si>
  <si>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</si>
  <si>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</si>
  <si>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</si>
  <si>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</si>
  <si>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</si>
  <si>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</si>
  <si>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</si>
  <si>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</si>
  <si>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</si>
  <si>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</si>
  <si>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</si>
  <si>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</si>
  <si>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</si>
  <si>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</si>
  <si>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</si>
  <si>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</si>
  <si>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</si>
  <si>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</si>
  <si>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</si>
  <si>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</si>
  <si>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</si>
  <si>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</si>
  <si>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</si>
  <si>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</si>
  <si>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</si>
  <si>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</si>
  <si>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</si>
  <si>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</si>
  <si>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</si>
  <si>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</si>
  <si>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</si>
  <si>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</si>
  <si>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</si>
  <si>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</si>
  <si>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</si>
  <si>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</si>
  <si>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</si>
  <si>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</si>
  <si>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</si>
  <si>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</si>
  <si>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</si>
  <si>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</si>
  <si>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</si>
  <si>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</si>
  <si>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</si>
  <si>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</si>
  <si>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</si>
  <si>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</si>
  <si>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</si>
  <si>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</si>
  <si>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</si>
  <si>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</si>
  <si>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</si>
  <si>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</si>
  <si>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</si>
  <si>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</si>
  <si>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</si>
  <si>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</si>
  <si>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</si>
  <si>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</si>
  <si>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</si>
  <si>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</si>
  <si>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</si>
  <si>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</si>
  <si>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</si>
  <si>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</si>
  <si>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</si>
  <si>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</si>
  <si>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</si>
  <si>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</si>
  <si>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</si>
  <si>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</si>
  <si>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</si>
  <si>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</si>
  <si>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</si>
  <si>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</si>
  <si>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</si>
  <si>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</si>
  <si>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</si>
  <si>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</si>
  <si>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</si>
  <si>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</si>
  <si>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</si>
  <si>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</si>
  <si>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</si>
  <si>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</si>
  <si>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</si>
  <si>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</si>
  <si>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</si>
  <si>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</si>
  <si>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</si>
  <si>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</si>
  <si>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</si>
  <si>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</si>
  <si>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</si>
  <si>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</si>
  <si>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</si>
  <si>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</si>
  <si>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</si>
  <si>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</si>
  <si>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</si>
  <si>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</si>
  <si>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</si>
  <si>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</si>
  <si>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</si>
  <si>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</si>
  <si>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</si>
  <si>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</si>
  <si>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</si>
  <si>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</si>
  <si>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</si>
  <si>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</si>
  <si>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</si>
  <si>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</si>
  <si>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</si>
  <si>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</si>
  <si>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</si>
  <si>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</si>
  <si>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</si>
  <si>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</si>
  <si>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</si>
  <si>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</si>
  <si>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</si>
  <si>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</si>
  <si>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</si>
  <si>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</si>
  <si>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</si>
  <si>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</si>
  <si>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</si>
  <si>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</si>
  <si>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</si>
  <si>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</si>
  <si>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</si>
  <si>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</si>
  <si>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</si>
  <si>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</si>
  <si>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</si>
  <si>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</si>
  <si>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</si>
  <si>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</si>
  <si>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</si>
  <si>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</si>
  <si>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</si>
  <si>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</si>
  <si>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</si>
  <si>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</si>
  <si>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</si>
  <si>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</si>
  <si>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</si>
  <si>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</si>
  <si>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</si>
  <si>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</si>
  <si>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</si>
  <si>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</si>
  <si>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</si>
  <si>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</si>
  <si>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</si>
  <si>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</si>
  <si>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</si>
  <si>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</si>
  <si>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</si>
  <si>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</si>
  <si>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</si>
  <si>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</si>
  <si>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</si>
  <si>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</si>
  <si>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</si>
  <si>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</si>
  <si>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</si>
  <si>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</si>
  <si>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</si>
  <si>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</si>
  <si>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</si>
  <si>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</si>
  <si>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</si>
  <si>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</si>
  <si>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</si>
  <si>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</si>
  <si>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</si>
  <si>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</si>
  <si>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</si>
  <si>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</si>
  <si>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</si>
  <si>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</si>
  <si>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</si>
  <si>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</si>
  <si>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</si>
  <si>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</si>
  <si>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</si>
  <si>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</si>
  <si>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</si>
  <si>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</si>
  <si>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</si>
  <si>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</si>
  <si>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</si>
  <si>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</si>
  <si>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</si>
  <si>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</si>
  <si>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</si>
  <si>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</si>
  <si>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</si>
  <si>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</si>
  <si>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</si>
  <si>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</si>
  <si>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</si>
  <si>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</si>
  <si>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</si>
  <si>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</si>
  <si>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</si>
  <si>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</si>
  <si>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</si>
  <si>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</si>
  <si>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</si>
  <si>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</si>
  <si>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</si>
  <si>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</si>
  <si>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</si>
  <si>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</si>
  <si>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</si>
  <si>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</si>
  <si>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</si>
  <si>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</si>
  <si>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</si>
  <si>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</si>
  <si>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</si>
  <si>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</si>
  <si>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</si>
  <si>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</si>
  <si>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</si>
  <si>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</si>
  <si>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</si>
  <si>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</si>
  <si>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</si>
  <si>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</si>
  <si>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</si>
  <si>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</si>
  <si>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</si>
  <si>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</si>
  <si>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</si>
  <si>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</si>
  <si>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</si>
  <si>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</si>
  <si>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</si>
  <si>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</si>
  <si>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</si>
  <si>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</si>
  <si>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</si>
  <si>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</si>
  <si>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</si>
  <si>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</si>
  <si>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</si>
  <si>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</si>
  <si>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</si>
  <si>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</si>
  <si>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</si>
  <si>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</si>
  <si>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</si>
  <si>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</si>
  <si>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</si>
  <si>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</si>
  <si>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</si>
  <si>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</si>
  <si>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</si>
  <si>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</si>
  <si>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</si>
  <si>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</si>
  <si>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</si>
  <si>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</si>
  <si>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</si>
  <si>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</si>
  <si>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</si>
  <si>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</si>
  <si>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</si>
  <si>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</si>
  <si>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</si>
  <si>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</si>
  <si>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</si>
  <si>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</si>
  <si>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</si>
  <si>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</si>
  <si>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</si>
  <si>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</si>
  <si>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</si>
  <si>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</si>
  <si>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</si>
  <si>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</si>
  <si>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</si>
  <si>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</si>
  <si>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</si>
  <si>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</si>
  <si>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</si>
  <si>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</si>
  <si>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</si>
  <si>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</si>
  <si>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</si>
  <si>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</si>
  <si>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</si>
  <si>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</si>
  <si>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</si>
  <si>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</si>
  <si>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</si>
  <si>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</si>
  <si>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</si>
  <si>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</si>
  <si>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</si>
  <si>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</si>
  <si>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</si>
  <si>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</si>
  <si>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</si>
  <si>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</si>
  <si>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</si>
  <si>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</si>
  <si>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</si>
  <si>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</si>
  <si>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</si>
  <si>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</si>
  <si>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</si>
  <si>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</si>
  <si>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</si>
  <si>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</si>
  <si>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</si>
  <si>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</si>
  <si>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</si>
  <si>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</si>
  <si>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</si>
  <si>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</si>
  <si>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</si>
  <si>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</si>
  <si>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</si>
  <si>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</si>
  <si>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</si>
  <si>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</si>
  <si>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</si>
  <si>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</si>
  <si>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</si>
  <si>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</si>
  <si>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</si>
  <si>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</si>
  <si>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</si>
  <si>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</si>
  <si>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</si>
  <si>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</si>
  <si>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</si>
  <si>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</si>
  <si>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</si>
  <si>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</si>
  <si>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</si>
  <si>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</si>
  <si>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</si>
  <si>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</si>
  <si>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</si>
  <si>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</si>
  <si>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</si>
  <si>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</si>
  <si>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</si>
  <si>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</si>
  <si>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</si>
  <si>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</si>
  <si>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</si>
  <si>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</si>
  <si>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</si>
  <si>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</si>
  <si>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</si>
  <si>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</si>
  <si>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</si>
  <si>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</si>
  <si>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</si>
  <si>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</si>
  <si>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</si>
  <si>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</si>
  <si>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</si>
  <si>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</si>
  <si>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</si>
  <si>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</si>
  <si>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</si>
  <si>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</si>
  <si>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</si>
  <si>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</si>
  <si>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</si>
  <si>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</si>
  <si>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</si>
  <si>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</si>
  <si>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</si>
  <si>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</si>
  <si>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</si>
  <si>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</si>
  <si>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</si>
  <si>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</si>
  <si>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</si>
  <si>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</si>
  <si>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</si>
  <si>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</si>
  <si>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</si>
  <si>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</si>
  <si>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</si>
  <si>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</si>
  <si>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</si>
  <si>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</si>
  <si>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</si>
  <si>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</si>
  <si>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</si>
  <si>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</si>
  <si>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</si>
  <si>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</si>
  <si>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</si>
  <si>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</si>
  <si>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</si>
  <si>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</si>
  <si>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</si>
  <si>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</si>
  <si>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</si>
  <si>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</si>
  <si>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</si>
  <si>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</si>
  <si>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</si>
  <si>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</si>
  <si>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</si>
  <si>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</si>
  <si>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</si>
  <si>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</si>
  <si>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</si>
  <si>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</si>
  <si>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</si>
  <si>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</si>
  <si>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</si>
  <si>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</si>
  <si>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</si>
  <si>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</si>
  <si>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</si>
  <si>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</si>
  <si>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</si>
  <si>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</si>
  <si>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</si>
  <si>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</si>
  <si>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</si>
  <si>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</si>
  <si>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</si>
  <si>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</si>
  <si>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</si>
  <si>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</si>
  <si>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</si>
  <si>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</si>
  <si>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</si>
  <si>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</si>
  <si>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</si>
  <si>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</si>
  <si>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</si>
  <si>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</si>
  <si>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</si>
  <si>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</si>
  <si>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</si>
  <si>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</si>
  <si>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</si>
  <si>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</si>
  <si>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</si>
  <si>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</si>
  <si>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</si>
  <si>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</si>
  <si>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</si>
  <si>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</si>
  <si>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</si>
  <si>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</si>
  <si>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</si>
  <si>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</si>
  <si>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</si>
  <si>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</si>
  <si>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</si>
  <si>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</si>
  <si>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</si>
  <si>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</si>
  <si>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</si>
  <si>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</si>
  <si>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</si>
  <si>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</si>
  <si>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</si>
  <si>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</si>
  <si>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</si>
  <si>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</si>
  <si>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</si>
  <si>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</si>
  <si>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</si>
  <si>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</si>
  <si>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</si>
  <si>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</si>
  <si>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</si>
  <si>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</si>
  <si>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</si>
  <si>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</si>
  <si>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</si>
  <si>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</si>
  <si>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</si>
  <si>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</si>
  <si>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</si>
  <si>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</si>
  <si>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</si>
  <si>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</si>
  <si>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</si>
  <si>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</si>
  <si>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</si>
  <si>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</si>
  <si>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</si>
  <si>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</si>
  <si>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</si>
  <si>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</si>
  <si>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</si>
  <si>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</si>
  <si>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</si>
  <si>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</si>
  <si>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</si>
  <si>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</si>
  <si>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</si>
  <si>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</si>
  <si>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</si>
  <si>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</si>
  <si>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</si>
  <si>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</si>
  <si>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</si>
  <si>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</si>
  <si>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</si>
  <si>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</si>
  <si>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</si>
  <si>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</si>
  <si>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</si>
  <si>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</si>
  <si>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</si>
  <si>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</si>
  <si>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</si>
  <si>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</si>
  <si>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</si>
  <si>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</si>
  <si>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</si>
  <si>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</si>
  <si>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</si>
  <si>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</si>
  <si>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</si>
  <si>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</si>
  <si>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</si>
  <si>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</si>
  <si>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</si>
  <si>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</si>
  <si>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</si>
  <si>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</si>
  <si>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</si>
  <si>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</si>
  <si>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</si>
  <si>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</si>
  <si>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</si>
  <si>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</si>
  <si>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</si>
  <si>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</si>
  <si>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</si>
  <si>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</si>
  <si>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</si>
  <si>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</si>
  <si>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</si>
  <si>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</si>
  <si>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</si>
  <si>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</si>
  <si>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</si>
  <si>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</si>
  <si>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</si>
  <si>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</si>
  <si>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</si>
  <si>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</si>
  <si>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</si>
  <si>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</si>
  <si>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</si>
  <si>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</si>
  <si>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</si>
  <si>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</si>
  <si>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</si>
  <si>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</si>
  <si>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</si>
  <si>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</si>
  <si>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</si>
  <si>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</si>
  <si>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</si>
  <si>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</si>
  <si>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</si>
  <si>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</si>
  <si>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</si>
  <si>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</si>
  <si>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</si>
  <si>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</si>
  <si>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</si>
  <si>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</si>
  <si>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</si>
  <si>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</si>
  <si>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</si>
  <si>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</si>
  <si>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</si>
  <si>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</si>
  <si>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</si>
  <si>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</si>
  <si>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</si>
  <si>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</si>
  <si>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</si>
  <si>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</si>
  <si>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</si>
  <si>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</si>
  <si>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</si>
  <si>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</si>
  <si>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</si>
  <si>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</si>
  <si>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</si>
  <si>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</si>
  <si>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</si>
  <si>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</si>
  <si>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</si>
  <si>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</si>
  <si>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</si>
  <si>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</si>
  <si>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</si>
  <si>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</si>
  <si>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</si>
  <si>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</si>
  <si>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</si>
  <si>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</si>
  <si>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</si>
  <si>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</si>
  <si>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</si>
  <si>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</si>
  <si>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</si>
  <si>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</si>
  <si>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</si>
  <si>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</si>
  <si>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</si>
  <si>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</si>
  <si>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</si>
  <si>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</si>
  <si>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</si>
  <si>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</si>
  <si>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</si>
  <si>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</si>
  <si>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</si>
  <si>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</si>
  <si>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</si>
  <si>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</si>
  <si>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</si>
  <si>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</si>
  <si>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</si>
  <si>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</si>
  <si>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</si>
  <si>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</si>
  <si>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</si>
  <si>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</si>
  <si>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</si>
  <si>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</si>
  <si>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</si>
  <si>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</si>
  <si>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</si>
  <si>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</si>
  <si>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</si>
  <si>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</si>
  <si>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</si>
  <si>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</si>
  <si>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</si>
  <si>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</si>
  <si>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</si>
  <si>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</si>
  <si>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</si>
  <si>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</si>
  <si>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</si>
  <si>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</si>
  <si>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</si>
  <si>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</si>
  <si>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</si>
  <si>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</si>
  <si>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</si>
  <si>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</si>
  <si>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</si>
  <si>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</si>
  <si>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</si>
  <si>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</si>
  <si>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</si>
  <si>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</si>
  <si>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</si>
  <si>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</si>
  <si>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</si>
  <si>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</si>
  <si>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</si>
  <si>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</si>
  <si>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</si>
  <si>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</si>
  <si>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</si>
  <si>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</si>
  <si>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</si>
  <si>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</si>
  <si>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</si>
  <si>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</si>
  <si>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</si>
  <si>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</si>
  <si>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</si>
  <si>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</si>
  <si>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</si>
  <si>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</si>
  <si>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</si>
  <si>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</si>
  <si>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</si>
  <si>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</si>
  <si>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</si>
  <si>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</si>
  <si>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</si>
  <si>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</si>
  <si>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</si>
  <si>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</si>
  <si>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</si>
  <si>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</si>
  <si>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</si>
  <si>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</si>
  <si>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</si>
  <si>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</si>
  <si>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</si>
  <si>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</si>
  <si>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</si>
  <si>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</si>
  <si>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</si>
  <si>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</si>
  <si>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</si>
  <si>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</si>
  <si>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</si>
  <si>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</si>
  <si>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</si>
  <si>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</si>
  <si>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</si>
  <si>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</si>
  <si>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</si>
  <si>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</si>
  <si>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</si>
  <si>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</si>
  <si>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</si>
  <si>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</si>
  <si>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</si>
  <si>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</si>
  <si>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</si>
  <si>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</si>
  <si>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</si>
  <si>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</si>
  <si>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</si>
  <si>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</si>
  <si>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</si>
  <si>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</si>
  <si>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</si>
  <si>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</si>
  <si>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</si>
  <si>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</si>
  <si>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</si>
  <si>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</si>
  <si>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</si>
  <si>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</si>
  <si>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</si>
  <si>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</si>
  <si>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</si>
  <si>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</si>
  <si>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</si>
  <si>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</si>
  <si>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</si>
  <si>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</si>
  <si>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</si>
  <si>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</si>
  <si>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</si>
  <si>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</si>
  <si>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</si>
  <si>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</si>
  <si>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</si>
  <si>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</si>
  <si>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</si>
  <si>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</si>
  <si>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</si>
  <si>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</si>
  <si>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</si>
  <si>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</si>
  <si>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</si>
  <si>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</si>
  <si>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</si>
  <si>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</si>
  <si>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</si>
  <si>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</si>
  <si>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</si>
  <si>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</si>
  <si>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</si>
  <si>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</si>
  <si>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</si>
  <si>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</si>
  <si>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</si>
  <si>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</si>
  <si>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</si>
  <si>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</si>
  <si>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</si>
  <si>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</si>
  <si>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</si>
  <si>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</si>
  <si>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</si>
  <si>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</si>
  <si>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</si>
  <si>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</si>
  <si>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</si>
  <si>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</si>
  <si>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</si>
  <si>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</si>
  <si>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</si>
  <si>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</si>
  <si>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</si>
  <si>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</si>
  <si>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</si>
  <si>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</si>
  <si>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</si>
  <si>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</si>
  <si>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</si>
  <si>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</si>
  <si>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</si>
  <si>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</si>
  <si>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</si>
  <si>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</si>
  <si>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</si>
  <si>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</si>
  <si>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</si>
  <si>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</si>
  <si>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</si>
  <si>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</si>
  <si>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</si>
  <si>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</si>
  <si>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</si>
  <si>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</si>
  <si>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</si>
  <si>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</si>
  <si>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</si>
  <si>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</si>
  <si>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</si>
  <si>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</si>
  <si>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</si>
  <si>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</si>
  <si>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</si>
  <si>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</si>
  <si>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</si>
  <si>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</si>
  <si>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</si>
  <si>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</si>
  <si>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</si>
  <si>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</si>
  <si>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</si>
  <si>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</si>
  <si>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</si>
  <si>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</si>
  <si>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</si>
  <si>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</si>
  <si>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</si>
  <si>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</si>
  <si>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</si>
  <si>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</si>
  <si>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</si>
  <si>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</si>
  <si>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</si>
  <si>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</si>
  <si>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</si>
  <si>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</si>
  <si>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</si>
  <si>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</si>
  <si>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</si>
  <si>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</si>
  <si>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</si>
  <si>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</si>
  <si>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</si>
  <si>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</si>
  <si>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</si>
  <si>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</si>
  <si>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</si>
  <si>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</si>
  <si>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</si>
  <si>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</si>
  <si>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</si>
  <si>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</si>
  <si>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</si>
  <si>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</si>
  <si>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</si>
  <si>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</si>
  <si>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</si>
  <si>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</si>
  <si>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</si>
  <si>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</si>
  <si>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</si>
  <si>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</si>
  <si>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</si>
  <si>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</si>
  <si>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</si>
  <si>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</si>
  <si>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</si>
  <si>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</si>
  <si>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</si>
  <si>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</si>
  <si>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</si>
  <si>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</si>
  <si>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</si>
  <si>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</si>
  <si>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</si>
  <si>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</si>
  <si>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</si>
  <si>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</si>
  <si>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</si>
  <si>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</si>
  <si>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</si>
  <si>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</si>
  <si>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</si>
  <si>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</si>
  <si>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</si>
  <si>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</si>
  <si>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</si>
  <si>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</si>
  <si>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</si>
  <si>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</si>
  <si>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</si>
  <si>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</si>
  <si>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</si>
  <si>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</si>
  <si>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</si>
  <si>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</si>
  <si>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</si>
  <si>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</si>
  <si>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</si>
  <si>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</si>
  <si>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</si>
  <si>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</si>
  <si>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</si>
  <si>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</si>
  <si>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</si>
  <si>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</si>
  <si>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</si>
  <si>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</si>
  <si>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</si>
  <si>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</si>
  <si>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</si>
  <si>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</si>
  <si>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</si>
  <si>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</si>
  <si>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</si>
  <si>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</si>
  <si>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</si>
  <si>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</si>
  <si>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</si>
  <si>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</si>
  <si>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</si>
  <si>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</si>
  <si>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</si>
  <si>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</si>
  <si>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</si>
  <si>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</si>
  <si>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</si>
  <si>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</si>
  <si>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</si>
  <si>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</si>
  <si>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</si>
  <si>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</si>
  <si>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</si>
  <si>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</si>
  <si>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</si>
  <si>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</si>
  <si>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</si>
  <si>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</si>
  <si>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</si>
  <si>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</si>
  <si>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</si>
  <si>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</si>
  <si>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</si>
  <si>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</si>
  <si>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</si>
  <si>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</si>
  <si>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</si>
  <si>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</si>
  <si>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</si>
  <si>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</si>
  <si>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</si>
  <si>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</si>
  <si>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</si>
  <si>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</si>
  <si>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</si>
  <si>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</si>
  <si>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</si>
  <si>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</si>
  <si>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</si>
  <si>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</si>
  <si>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</si>
  <si>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</si>
  <si>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</si>
  <si>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</si>
  <si>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</si>
  <si>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</si>
  <si>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</si>
  <si>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</si>
  <si>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</si>
  <si>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</si>
  <si>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</si>
  <si>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</si>
  <si>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</si>
  <si>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</si>
  <si>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</si>
  <si>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</si>
  <si>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</si>
  <si>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</si>
  <si>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</si>
  <si>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</si>
  <si>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</si>
  <si>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</si>
  <si>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</si>
  <si>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</si>
  <si>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</si>
  <si>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</si>
  <si>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</si>
  <si>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</si>
  <si>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</si>
  <si>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</si>
  <si>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</si>
  <si>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</si>
  <si>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</si>
  <si>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</si>
  <si>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</si>
  <si>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</si>
  <si>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</si>
  <si>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</si>
  <si>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</si>
  <si>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</si>
  <si>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</si>
  <si>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</si>
  <si>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</si>
  <si>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</si>
  <si>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</si>
  <si>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</si>
  <si>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</si>
  <si>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</si>
  <si>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</si>
  <si>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</si>
  <si>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</si>
  <si>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</si>
  <si>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</si>
  <si>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</si>
  <si>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</si>
  <si>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</si>
  <si>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</si>
  <si>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</si>
  <si>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</si>
  <si>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</si>
  <si>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</si>
  <si>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</si>
  <si>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</si>
  <si>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</si>
  <si>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</si>
  <si>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</si>
  <si>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</si>
  <si>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</si>
  <si>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</si>
  <si>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</si>
  <si>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</si>
  <si>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</si>
  <si>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</si>
  <si>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</si>
  <si>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</si>
  <si>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</si>
  <si>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</si>
  <si>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</si>
  <si>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</si>
  <si>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</si>
  <si>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</si>
  <si>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</si>
  <si>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</si>
  <si>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</si>
  <si>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</si>
  <si>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</si>
  <si>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</si>
  <si>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</si>
  <si>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</si>
  <si>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</si>
  <si>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</si>
  <si>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</si>
  <si>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</si>
  <si>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</si>
  <si>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</si>
  <si>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</si>
  <si>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</si>
  <si>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</si>
  <si>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</si>
  <si>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</si>
  <si>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</si>
  <si>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</si>
  <si>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</si>
  <si>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</si>
  <si>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</si>
  <si>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</si>
  <si>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</si>
  <si>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</si>
  <si>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</si>
  <si>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</si>
  <si>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</si>
  <si>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</si>
  <si>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</si>
  <si>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</si>
  <si>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</si>
  <si>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</si>
  <si>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</si>
  <si>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</si>
  <si>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</si>
  <si>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</si>
  <si>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</si>
  <si>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</si>
  <si>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</si>
  <si>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</si>
  <si>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</si>
  <si>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</si>
  <si>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</si>
  <si>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</si>
  <si>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</si>
  <si>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</si>
  <si>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</si>
  <si>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</si>
  <si>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</si>
  <si>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</si>
  <si>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</si>
  <si>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</si>
  <si>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</si>
  <si>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</si>
  <si>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</si>
  <si>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</si>
  <si>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</si>
  <si>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</si>
  <si>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</si>
  <si>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</si>
  <si>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</si>
  <si>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</si>
  <si>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</si>
  <si>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</si>
  <si>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</si>
  <si>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</si>
  <si>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</si>
  <si>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</si>
  <si>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</si>
  <si>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</si>
  <si>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</si>
  <si>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</si>
  <si>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</si>
  <si>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</si>
  <si>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</si>
  <si>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</si>
  <si>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</si>
  <si>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</si>
  <si>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</si>
  <si>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</si>
  <si>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</si>
  <si>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</si>
  <si>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</si>
  <si>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</si>
  <si>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</si>
  <si>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</si>
  <si>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</si>
  <si>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</si>
  <si>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</si>
  <si>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</si>
  <si>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</si>
  <si>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</si>
  <si>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</si>
  <si>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</si>
  <si>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</si>
  <si>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</si>
  <si>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</si>
  <si>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</si>
  <si>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</si>
  <si>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</si>
  <si>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</si>
  <si>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</si>
  <si>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</si>
  <si>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</si>
  <si>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</si>
  <si>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</si>
  <si>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</si>
  <si>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</si>
  <si>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</si>
  <si>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</si>
  <si>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</si>
  <si>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</si>
  <si>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</si>
  <si>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</si>
  <si>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</si>
  <si>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</si>
  <si>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</si>
  <si>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</si>
  <si>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</si>
  <si>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</si>
  <si>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</si>
  <si>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</si>
  <si>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</si>
  <si>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</si>
  <si>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</si>
  <si>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</si>
  <si>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</si>
  <si>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</si>
  <si>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</si>
  <si>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</si>
  <si>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</si>
  <si>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</si>
  <si>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</si>
  <si>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</si>
  <si>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</si>
  <si>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</si>
  <si>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</si>
  <si>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</si>
  <si>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</si>
  <si>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</si>
  <si>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</si>
  <si>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</si>
  <si>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</si>
  <si>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</si>
  <si>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</si>
  <si>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</si>
  <si>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</si>
  <si>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</si>
  <si>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</si>
  <si>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</si>
  <si>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</si>
  <si>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</si>
  <si>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</si>
  <si>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</si>
  <si>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</si>
  <si>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</si>
  <si>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</si>
  <si>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</si>
  <si>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</si>
  <si>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</si>
  <si>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</si>
  <si>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</si>
  <si>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</si>
  <si>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</si>
  <si>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</si>
  <si>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</si>
  <si>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</si>
  <si>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</si>
  <si>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</si>
  <si>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</si>
  <si>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</si>
  <si>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</si>
  <si>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</si>
  <si>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</si>
  <si>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</si>
  <si>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</si>
  <si>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</si>
  <si>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</si>
  <si>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</si>
  <si>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</si>
  <si>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</si>
  <si>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</si>
  <si>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</si>
  <si>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</si>
  <si>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</si>
  <si>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</si>
  <si>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</si>
  <si>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</si>
  <si>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</si>
  <si>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</si>
  <si>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</si>
  <si>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</si>
  <si>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</si>
  <si>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</si>
  <si>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</si>
  <si>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</si>
  <si>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</si>
  <si>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</si>
  <si>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</si>
  <si>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</si>
  <si>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</si>
  <si>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</si>
  <si>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</si>
  <si>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</si>
  <si>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</si>
  <si>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</si>
  <si>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</si>
  <si>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</si>
  <si>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</si>
  <si>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</si>
  <si>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</si>
  <si>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</si>
  <si>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</si>
  <si>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</si>
  <si>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</si>
  <si>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</si>
  <si>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</si>
  <si>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</si>
  <si>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</si>
  <si>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</si>
  <si>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</si>
  <si>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</si>
  <si>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</si>
  <si>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</si>
  <si>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</si>
  <si>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</si>
  <si>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</si>
  <si>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</si>
  <si>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</si>
  <si>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</si>
  <si>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</si>
  <si>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</si>
  <si>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</si>
  <si>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</si>
  <si>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</si>
  <si>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</si>
  <si>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</si>
  <si>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</si>
  <si>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</si>
  <si>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</si>
  <si>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</si>
  <si>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</si>
  <si>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</si>
  <si>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</si>
  <si>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</si>
  <si>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</si>
  <si>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</si>
  <si>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</si>
  <si>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</si>
  <si>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</si>
  <si>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</si>
  <si>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</si>
  <si>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</si>
  <si>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</si>
  <si>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</si>
  <si>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</si>
  <si>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</si>
  <si>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</si>
  <si>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</si>
  <si>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</si>
  <si>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</si>
  <si>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</si>
  <si>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</si>
  <si>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</si>
  <si>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</si>
  <si>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</si>
  <si>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</si>
  <si>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</si>
  <si>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</si>
  <si>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</si>
  <si>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</si>
  <si>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</si>
  <si>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</si>
  <si>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</si>
  <si>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</si>
  <si>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</si>
  <si>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</si>
  <si>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</si>
  <si>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</si>
  <si>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</si>
  <si>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</si>
  <si>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</si>
  <si>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</si>
  <si>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</si>
  <si>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</si>
  <si>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</si>
  <si>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</si>
  <si>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</si>
  <si>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</si>
  <si>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</si>
  <si>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</si>
  <si>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</si>
  <si>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</si>
  <si>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</si>
  <si>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</si>
  <si>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</si>
  <si>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</si>
  <si>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</si>
  <si>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</si>
  <si>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</si>
  <si>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</si>
  <si>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</si>
  <si>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</si>
  <si>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</si>
  <si>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</si>
  <si>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</si>
  <si>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</si>
  <si>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</si>
  <si>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</si>
  <si>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</si>
  <si>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</si>
  <si>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</si>
  <si>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</si>
  <si>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</si>
  <si>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</si>
  <si>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</si>
  <si>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</si>
  <si>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</si>
  <si>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</si>
  <si>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</si>
  <si>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</si>
  <si>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</si>
  <si>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</si>
  <si>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</si>
  <si>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</si>
  <si>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</si>
  <si>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</si>
  <si>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</si>
  <si>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</si>
  <si>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</si>
  <si>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</si>
  <si>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</si>
  <si>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</si>
  <si>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</si>
  <si>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</si>
  <si>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</si>
  <si>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</si>
  <si>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</si>
  <si>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</si>
  <si>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</si>
  <si>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</si>
  <si>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</si>
  <si>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</si>
  <si>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</si>
  <si>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</si>
  <si>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</si>
  <si>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</si>
  <si>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</si>
  <si>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</si>
  <si>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</si>
  <si>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</si>
  <si>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</si>
  <si>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</si>
  <si>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</si>
  <si>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</si>
  <si>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</si>
  <si>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</si>
  <si>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</si>
  <si>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</si>
  <si>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</si>
  <si>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</si>
  <si>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</si>
  <si>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</si>
  <si>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</si>
  <si>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</si>
  <si>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</si>
  <si>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</si>
  <si>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</si>
  <si>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</si>
  <si>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</si>
  <si>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</si>
  <si>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</si>
  <si>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</si>
  <si>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</si>
  <si>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</si>
  <si>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</si>
  <si>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</si>
  <si>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</si>
  <si>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</si>
  <si>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</si>
  <si>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</si>
  <si>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</si>
  <si>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</si>
  <si>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</si>
  <si>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</si>
  <si>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</si>
  <si>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</si>
  <si>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</si>
  <si>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</si>
  <si>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</si>
  <si>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</si>
  <si>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</si>
  <si>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</si>
  <si>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</si>
  <si>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</si>
  <si>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</si>
  <si>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</si>
  <si>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</si>
  <si>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</si>
  <si>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</si>
  <si>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</si>
  <si>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</si>
  <si>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</si>
  <si>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</si>
  <si>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</si>
  <si>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</si>
  <si>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</si>
  <si>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</si>
  <si>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</si>
  <si>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</si>
  <si>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</si>
  <si>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</si>
  <si>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</si>
  <si>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</si>
  <si>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</si>
  <si>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</si>
  <si>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</si>
  <si>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</si>
  <si>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</si>
  <si>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</si>
  <si>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</si>
  <si>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</si>
  <si>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</si>
  <si>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</si>
  <si>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</si>
  <si>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</si>
  <si>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</si>
  <si>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</si>
  <si>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</si>
  <si>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</si>
  <si>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</si>
  <si>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</si>
  <si>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</si>
  <si>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</si>
  <si>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</si>
  <si>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</si>
  <si>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</si>
  <si>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</si>
  <si>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</si>
  <si>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</si>
  <si>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</si>
  <si>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</si>
  <si>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</si>
  <si>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</si>
  <si>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</si>
  <si>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</si>
  <si>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</si>
  <si>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</si>
  <si>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</si>
  <si>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</si>
  <si>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</si>
  <si>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</si>
  <si>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</si>
  <si>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</si>
  <si>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</si>
  <si>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</si>
  <si>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</si>
  <si>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</si>
  <si>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</si>
  <si>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</si>
  <si>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</si>
  <si>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</si>
  <si>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</si>
  <si>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</si>
  <si>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</si>
  <si>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</si>
  <si>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</si>
  <si>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</si>
  <si>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</si>
  <si>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</si>
  <si>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</si>
  <si>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</si>
  <si>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</si>
  <si>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</si>
  <si>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</si>
  <si>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</si>
  <si>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</si>
  <si>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</si>
  <si>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</si>
  <si>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</si>
  <si>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</si>
  <si>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</si>
  <si>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</si>
  <si>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</si>
  <si>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</si>
  <si>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</si>
  <si>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</si>
  <si>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</si>
  <si>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</si>
  <si>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</si>
  <si>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</si>
  <si>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</si>
  <si>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</si>
  <si>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</si>
  <si>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</si>
  <si>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</si>
  <si>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</si>
  <si>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</si>
  <si>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</si>
  <si>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</si>
  <si>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</si>
  <si>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</si>
  <si>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</si>
  <si>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</si>
  <si>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</si>
  <si>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</si>
  <si>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</si>
  <si>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</si>
  <si>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</si>
  <si>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</si>
  <si>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</si>
  <si>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</si>
  <si>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</si>
  <si>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</si>
  <si>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</si>
  <si>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</si>
  <si>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</si>
  <si>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</si>
  <si>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</si>
  <si>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</si>
  <si>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</si>
  <si>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</si>
  <si>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</si>
  <si>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</si>
  <si>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</si>
  <si>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</si>
  <si>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</si>
  <si>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</si>
  <si>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</si>
  <si>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</si>
  <si>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</si>
  <si>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</si>
  <si>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</si>
  <si>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</si>
  <si>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</si>
  <si>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</si>
  <si>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</si>
  <si>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</si>
  <si>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</si>
  <si>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</si>
  <si>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</si>
  <si>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</si>
  <si>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</si>
  <si>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</si>
  <si>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</si>
  <si>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</si>
  <si>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</si>
  <si>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</si>
  <si>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</si>
  <si>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</si>
  <si>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</si>
  <si>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</si>
  <si>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</si>
  <si>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</si>
  <si>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</si>
  <si>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</si>
  <si>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</si>
  <si>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</si>
  <si>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</si>
  <si>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</si>
  <si>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</si>
  <si>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</si>
  <si>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</si>
  <si>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</si>
  <si>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</si>
  <si>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</si>
  <si>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</si>
  <si>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</si>
  <si>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</si>
  <si>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</si>
  <si>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</si>
  <si>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</si>
  <si>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</si>
  <si>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</si>
  <si>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</si>
  <si>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</si>
  <si>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</si>
  <si>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</si>
  <si>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</si>
  <si>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</si>
  <si>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</si>
  <si>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</si>
  <si>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</si>
  <si>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</si>
  <si>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</si>
  <si>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</si>
  <si>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</si>
  <si>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</si>
  <si>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</si>
  <si>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</si>
  <si>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</si>
  <si>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</si>
  <si>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</si>
  <si>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</si>
  <si>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</si>
  <si>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</si>
  <si>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</si>
  <si>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</si>
  <si>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</si>
  <si>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</si>
  <si>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</si>
  <si>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</si>
  <si>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</si>
  <si>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</si>
  <si>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</si>
  <si>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</si>
  <si>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</si>
  <si>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</si>
  <si>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</si>
  <si>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</si>
  <si>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</si>
  <si>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</si>
  <si>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</si>
  <si>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</si>
  <si>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</si>
  <si>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</si>
  <si>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</si>
  <si>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</si>
  <si>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</si>
  <si>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</si>
  <si>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</si>
  <si>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</si>
  <si>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</si>
  <si>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</si>
  <si>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</si>
  <si>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</si>
  <si>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</si>
  <si>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</si>
  <si>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</si>
  <si>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</si>
  <si>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</si>
  <si>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</si>
  <si>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</si>
  <si>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</si>
  <si>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</si>
  <si>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</si>
  <si>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</si>
  <si>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</si>
  <si>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</si>
  <si>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</si>
  <si>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</si>
  <si>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</si>
  <si>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</si>
  <si>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</si>
  <si>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</si>
  <si>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</si>
  <si>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</si>
  <si>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</si>
  <si>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</si>
  <si>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</si>
  <si>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</si>
  <si>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</si>
  <si>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</si>
  <si>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</si>
  <si>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</si>
  <si>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</si>
  <si>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</si>
  <si>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</si>
  <si>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</si>
  <si>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</si>
  <si>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</si>
  <si>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</si>
  <si>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</si>
  <si>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</si>
  <si>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</si>
  <si>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</si>
  <si>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</si>
  <si>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</si>
  <si>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</si>
  <si>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</si>
  <si>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</si>
  <si>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</si>
  <si>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</si>
  <si>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</si>
  <si>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</si>
  <si>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</si>
  <si>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</si>
  <si>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</si>
  <si>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</si>
  <si>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</si>
  <si>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</si>
  <si>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</si>
  <si>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</si>
  <si>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</si>
  <si>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</si>
  <si>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</si>
  <si>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</si>
  <si>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</si>
  <si>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</si>
  <si>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</si>
  <si>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</si>
  <si>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</si>
  <si>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</si>
  <si>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</si>
  <si>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</si>
  <si>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</si>
  <si>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</si>
  <si>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</si>
  <si>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</si>
  <si>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</si>
  <si>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</si>
  <si>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</si>
  <si>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</si>
  <si>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</si>
  <si>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</si>
  <si>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</si>
  <si>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</si>
  <si>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</si>
  <si>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</si>
  <si>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</si>
  <si>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</si>
  <si>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</si>
  <si>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</si>
  <si>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</si>
  <si>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</si>
  <si>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</si>
  <si>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</si>
  <si>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</si>
  <si>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</si>
  <si>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</si>
  <si>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</si>
  <si>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</si>
  <si>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</si>
  <si>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</si>
  <si>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</si>
  <si>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</si>
  <si>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</si>
  <si>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</si>
  <si>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</si>
  <si>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</si>
  <si>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</si>
  <si>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</si>
  <si>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</si>
  <si>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</si>
  <si>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</si>
  <si>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</si>
  <si>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</si>
  <si>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</si>
  <si>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</si>
  <si>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</si>
  <si>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</si>
  <si>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</si>
  <si>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</si>
  <si>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</si>
  <si>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</si>
  <si>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</si>
  <si>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</si>
  <si>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</si>
  <si>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</si>
  <si>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</si>
  <si>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</si>
  <si>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</si>
  <si>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</si>
  <si>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</si>
  <si>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</si>
  <si>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</si>
  <si>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</si>
  <si>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</si>
  <si>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</si>
  <si>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</si>
  <si>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</si>
  <si>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</si>
  <si>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</si>
  <si>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</si>
  <si>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</si>
  <si>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</si>
  <si>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</si>
  <si>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</si>
  <si>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</si>
  <si>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</si>
  <si>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</si>
  <si>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</si>
  <si>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</si>
  <si>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</si>
  <si>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</si>
  <si>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</si>
  <si>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</si>
  <si>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</si>
  <si>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</si>
  <si>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</si>
  <si>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</si>
  <si>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</si>
  <si>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</si>
  <si>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</si>
  <si>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</si>
  <si>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</si>
  <si>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</si>
  <si>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</si>
  <si>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</si>
  <si>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</si>
  <si>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</si>
  <si>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</si>
  <si>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</si>
  <si>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</si>
  <si>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</si>
  <si>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</si>
  <si>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</si>
  <si>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</si>
  <si>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</si>
  <si>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</si>
  <si>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</si>
  <si>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</si>
  <si>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</si>
  <si>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</si>
  <si>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</si>
  <si>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</si>
  <si>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</si>
  <si>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</si>
  <si>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</si>
  <si>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</si>
  <si>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</si>
  <si>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</si>
  <si>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</si>
  <si>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</si>
  <si>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</si>
  <si>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</si>
  <si>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</si>
  <si>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</si>
  <si>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</si>
  <si>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</si>
  <si>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</si>
  <si>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</si>
  <si>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</si>
  <si>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</si>
  <si>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</si>
  <si>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</si>
  <si>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</si>
  <si>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</si>
  <si>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</si>
  <si>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</si>
  <si>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</si>
  <si>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</si>
  <si>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</si>
  <si>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</si>
  <si>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</si>
  <si>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</si>
  <si>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</si>
  <si>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</si>
  <si>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</si>
  <si>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</si>
  <si>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</si>
  <si>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</si>
  <si>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</si>
  <si>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</si>
  <si>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</si>
  <si>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</si>
  <si>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</si>
  <si>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</si>
  <si>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</si>
  <si>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</si>
  <si>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</si>
  <si>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</si>
  <si>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</si>
  <si>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</si>
  <si>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</si>
  <si>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</si>
  <si>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</si>
  <si>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</si>
  <si>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</si>
  <si>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</si>
  <si>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</si>
  <si>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</si>
  <si>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</si>
  <si>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</si>
  <si>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</si>
  <si>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</si>
  <si>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</si>
  <si>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</si>
  <si>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</si>
  <si>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</si>
  <si>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</si>
  <si>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</si>
  <si>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</si>
  <si>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</si>
  <si>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</si>
  <si>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</si>
  <si>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</si>
  <si>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</si>
  <si>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</si>
  <si>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</si>
  <si>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</si>
  <si>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</si>
  <si>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</si>
  <si>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</si>
  <si>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</si>
  <si>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</si>
  <si>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</si>
  <si>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</si>
  <si>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</si>
  <si>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</si>
  <si>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</si>
  <si>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</si>
  <si>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</si>
  <si>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</si>
  <si>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</si>
  <si>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</si>
  <si>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</si>
  <si>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</si>
  <si>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</si>
  <si>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</si>
  <si>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</si>
  <si>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</si>
  <si>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</si>
  <si>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</si>
  <si>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</si>
  <si>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</si>
  <si>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</si>
  <si>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</si>
  <si>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</si>
  <si>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</si>
  <si>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</si>
  <si>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</si>
  <si>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</si>
  <si>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</si>
  <si>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</si>
  <si>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</si>
  <si>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</si>
  <si>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</si>
  <si>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</si>
  <si>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</si>
  <si>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</si>
  <si>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</si>
  <si>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</si>
  <si>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</si>
  <si>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</si>
  <si>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</si>
  <si>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</si>
  <si>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</si>
  <si>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</si>
  <si>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</si>
  <si>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</si>
  <si>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</si>
  <si>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</si>
  <si>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</si>
  <si>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</si>
  <si>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</si>
  <si>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</si>
  <si>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</si>
  <si>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</si>
  <si>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</si>
  <si>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</si>
  <si>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</si>
  <si>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</si>
  <si>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</si>
  <si>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</si>
  <si>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</si>
  <si>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</si>
  <si>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</si>
  <si>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</si>
  <si>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</si>
  <si>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</si>
  <si>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</si>
  <si>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</si>
  <si>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</si>
  <si>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</si>
  <si>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</si>
  <si>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</si>
  <si>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</si>
  <si>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</si>
  <si>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</si>
  <si>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</si>
  <si>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</si>
  <si>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</si>
  <si>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</si>
  <si>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</si>
  <si>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</si>
  <si>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</si>
  <si>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</si>
  <si>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</si>
  <si>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</si>
  <si>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</si>
  <si>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</si>
  <si>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</si>
  <si>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</si>
  <si>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</si>
  <si>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</si>
  <si>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</si>
  <si>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</si>
  <si>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</si>
  <si>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</si>
  <si>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</si>
  <si>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</si>
  <si>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</si>
  <si>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</si>
  <si>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</si>
  <si>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</si>
  <si>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</si>
  <si>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</si>
  <si>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</si>
  <si>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</si>
  <si>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</si>
  <si>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</si>
  <si>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</si>
  <si>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</si>
  <si>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</si>
  <si>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</si>
  <si>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</si>
  <si>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</si>
  <si>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</si>
  <si>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</si>
  <si>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</si>
  <si>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</si>
  <si>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</si>
  <si>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</si>
  <si>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</si>
  <si>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</si>
  <si>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</si>
  <si>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</si>
  <si>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</si>
  <si>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</si>
  <si>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</si>
  <si>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</si>
  <si>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</si>
  <si>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</si>
  <si>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</si>
  <si>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</si>
  <si>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</si>
  <si>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</si>
  <si>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</si>
  <si>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</si>
  <si>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</si>
  <si>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</si>
  <si>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</si>
  <si>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</si>
  <si>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</si>
  <si>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</si>
  <si>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</si>
  <si>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</si>
  <si>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</si>
  <si>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</si>
  <si>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</si>
  <si>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</si>
  <si>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</si>
  <si>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</si>
  <si>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</si>
  <si>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</si>
  <si>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</si>
  <si>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</si>
  <si>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</si>
  <si>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</si>
  <si>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</si>
  <si>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</si>
  <si>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</si>
  <si>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</si>
  <si>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</si>
  <si>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</si>
  <si>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</si>
  <si>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</si>
  <si>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</si>
  <si>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</si>
  <si>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</si>
  <si>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</si>
  <si>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</si>
  <si>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</si>
  <si>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</si>
  <si>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</si>
  <si>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</si>
  <si>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</si>
  <si>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</si>
  <si>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</si>
  <si>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</si>
  <si>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</si>
  <si>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</si>
  <si>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</si>
  <si>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</si>
  <si>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</si>
  <si>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</si>
  <si>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</si>
  <si>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</si>
  <si>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</si>
  <si>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</si>
  <si>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</si>
  <si>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</si>
  <si>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</si>
  <si>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</si>
  <si>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</si>
  <si>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</si>
  <si>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</si>
  <si>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</si>
  <si>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</si>
  <si>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</si>
  <si>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</si>
  <si>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</si>
  <si>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</si>
  <si>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</si>
  <si>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</si>
  <si>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</si>
  <si>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</si>
  <si>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</si>
  <si>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</si>
  <si>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</si>
  <si>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</si>
  <si>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</si>
  <si>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</si>
  <si>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</si>
  <si>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</si>
  <si>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</si>
  <si>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</si>
  <si>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</si>
  <si>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</si>
  <si>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</si>
  <si>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</si>
  <si>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</si>
  <si>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</si>
  <si>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</si>
  <si>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</si>
  <si>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</si>
  <si>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</si>
  <si>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</si>
  <si>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</si>
  <si>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</si>
  <si>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</si>
  <si>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</si>
  <si>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</si>
  <si>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</si>
  <si>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</si>
  <si>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</si>
  <si>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</si>
  <si>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</si>
  <si>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</si>
  <si>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</si>
  <si>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</si>
  <si>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</si>
  <si>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</si>
  <si>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</si>
  <si>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</si>
  <si>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</si>
  <si>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</si>
  <si>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</si>
  <si>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</si>
  <si>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</si>
  <si>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</si>
  <si>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</si>
  <si>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</si>
  <si>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</si>
  <si>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</si>
  <si>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</si>
  <si>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</si>
  <si>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</si>
  <si>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</si>
  <si>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</si>
  <si>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</si>
  <si>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</si>
  <si>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</si>
  <si>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</si>
  <si>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</si>
  <si>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</si>
  <si>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</si>
  <si>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</si>
  <si>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</si>
  <si>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</si>
  <si>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</si>
  <si>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</si>
  <si>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</si>
  <si>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</si>
  <si>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</si>
  <si>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</si>
  <si>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</si>
  <si>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</si>
  <si>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</si>
  <si>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</si>
  <si>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</si>
  <si>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</si>
  <si>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</si>
  <si>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</si>
  <si>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</si>
  <si>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</si>
  <si>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</si>
  <si>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</si>
  <si>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</si>
  <si>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</si>
  <si>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</si>
  <si>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</si>
  <si>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</si>
  <si>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</si>
  <si>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</si>
  <si>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</si>
  <si>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</si>
  <si>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</si>
  <si>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</si>
  <si>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</si>
  <si>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</si>
  <si>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</si>
  <si>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</si>
  <si>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</si>
  <si>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</si>
  <si>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</si>
  <si>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</si>
  <si>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</si>
  <si>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</si>
  <si>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</si>
  <si>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</si>
  <si>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</si>
  <si>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</si>
  <si>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</si>
  <si>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</si>
  <si>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</si>
  <si>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</si>
  <si>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</si>
  <si>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</si>
  <si>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</si>
  <si>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</si>
  <si>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</si>
  <si>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</si>
  <si>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</si>
  <si>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</si>
  <si>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</si>
  <si>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</si>
  <si>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</si>
  <si>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</si>
  <si>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</si>
  <si>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</si>
  <si>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</si>
  <si>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</si>
  <si>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</si>
  <si>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</si>
  <si>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</si>
  <si>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</si>
  <si>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</si>
  <si>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</si>
  <si>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</si>
  <si>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</si>
  <si>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</si>
  <si>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</si>
  <si>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</si>
  <si>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</si>
  <si>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</si>
  <si>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</si>
  <si>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</si>
  <si>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</si>
  <si>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</si>
  <si>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</si>
  <si>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</si>
  <si>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</si>
  <si>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</si>
  <si>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</si>
  <si>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</si>
  <si>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</si>
  <si>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</si>
  <si>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</si>
  <si>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</si>
  <si>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</si>
  <si>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</si>
  <si>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</si>
  <si>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</si>
  <si>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</si>
  <si>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</si>
  <si>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</si>
  <si>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</si>
  <si>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</si>
  <si>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</si>
  <si>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</si>
  <si>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</si>
  <si>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</si>
  <si>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</si>
  <si>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</si>
  <si>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</si>
  <si>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</si>
  <si>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</si>
  <si>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</si>
  <si>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</si>
  <si>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</si>
  <si>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</si>
  <si>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</si>
  <si>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</si>
  <si>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</si>
  <si>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</si>
  <si>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</si>
  <si>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</si>
  <si>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</si>
  <si>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</si>
  <si>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</si>
  <si>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</si>
  <si>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</si>
  <si>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</si>
  <si>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</si>
  <si>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</si>
  <si>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</si>
  <si>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</si>
  <si>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</si>
  <si>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</si>
  <si>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</si>
  <si>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</si>
  <si>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</si>
  <si>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</si>
  <si>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</si>
  <si>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</si>
  <si>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</si>
  <si>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</si>
  <si>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</si>
  <si>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</si>
  <si>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</si>
  <si>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</si>
  <si>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</si>
  <si>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</si>
  <si>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</si>
  <si>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</si>
  <si>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</si>
  <si>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</si>
  <si>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</si>
  <si>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</si>
  <si>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</si>
  <si>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</si>
  <si>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</si>
  <si>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</si>
  <si>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</si>
  <si>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</si>
  <si>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</si>
  <si>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</si>
  <si>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</si>
  <si>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</si>
  <si>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</si>
  <si>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</si>
  <si>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</si>
  <si>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</si>
  <si>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</si>
  <si>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</si>
  <si>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</si>
  <si>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</si>
  <si>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</si>
  <si>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</si>
  <si>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</si>
  <si>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</si>
  <si>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</si>
  <si>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</si>
  <si>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</si>
  <si>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</si>
  <si>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</si>
  <si>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</si>
  <si>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</si>
  <si>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</si>
  <si>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</si>
  <si>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</si>
  <si>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</si>
  <si>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</si>
  <si>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</si>
  <si>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</si>
  <si>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</si>
  <si>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</si>
  <si>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</si>
  <si>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</si>
  <si>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</si>
  <si>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</si>
  <si>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</si>
  <si>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</si>
  <si>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</si>
  <si>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</si>
  <si>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</si>
  <si>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</si>
  <si>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</si>
  <si>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</si>
  <si>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</si>
  <si>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</si>
  <si>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</si>
  <si>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</si>
  <si>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</si>
  <si>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</si>
  <si>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</si>
  <si>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</si>
  <si>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</si>
  <si>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</si>
  <si>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</si>
  <si>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</si>
  <si>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</si>
  <si>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</si>
  <si>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</si>
  <si>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</si>
  <si>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</si>
  <si>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</si>
  <si>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</si>
  <si>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</si>
  <si>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</si>
  <si>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</si>
  <si>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</si>
  <si>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</si>
  <si>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</si>
  <si>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</si>
  <si>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</si>
  <si>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</si>
  <si>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</si>
  <si>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</si>
  <si>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</si>
  <si>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</si>
  <si>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</si>
  <si>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</si>
  <si>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</si>
  <si>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</si>
  <si>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</si>
  <si>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</si>
  <si>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</si>
  <si>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</si>
  <si>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</si>
  <si>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</si>
  <si>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</si>
  <si>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</si>
  <si>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</si>
  <si>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</si>
  <si>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</si>
  <si>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</si>
  <si>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</si>
  <si>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</si>
  <si>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</si>
  <si>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</si>
  <si>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</si>
  <si>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</si>
  <si>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</si>
  <si>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</si>
  <si>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</si>
  <si>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</si>
  <si>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</si>
  <si>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</si>
  <si>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</si>
  <si>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</si>
  <si>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</si>
  <si>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</si>
  <si>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</si>
  <si>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</si>
  <si>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</si>
  <si>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</si>
  <si>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</si>
  <si>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</si>
  <si>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</si>
  <si>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</si>
  <si>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</si>
  <si>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</si>
  <si>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</si>
  <si>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</si>
  <si>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</si>
  <si>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</si>
  <si>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</si>
  <si>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</si>
  <si>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</si>
  <si>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</si>
  <si>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</si>
  <si>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</si>
  <si>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</si>
  <si>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</si>
  <si>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</si>
  <si>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</si>
  <si>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</si>
  <si>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</si>
  <si>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</si>
  <si>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</si>
  <si>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</si>
  <si>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</si>
  <si>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</si>
  <si>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</si>
  <si>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</si>
  <si>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</si>
  <si>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</si>
  <si>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</si>
  <si>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</si>
  <si>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</si>
  <si>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</si>
  <si>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</si>
  <si>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</si>
  <si>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</si>
  <si>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</si>
  <si>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</si>
  <si>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</si>
  <si>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</si>
  <si>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</si>
  <si>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</si>
  <si>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</si>
  <si>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</si>
  <si>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</si>
  <si>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</si>
  <si>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</si>
  <si>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</si>
  <si>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</si>
  <si>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</si>
  <si>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</si>
  <si>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</si>
  <si>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</si>
  <si>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</si>
  <si>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</si>
  <si>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</si>
  <si>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</si>
  <si>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</si>
  <si>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</si>
  <si>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</si>
  <si>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</si>
  <si>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</si>
  <si>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</si>
  <si>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</si>
  <si>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</si>
  <si>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</si>
  <si>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</si>
  <si>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</si>
  <si>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</si>
  <si>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</si>
  <si>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</si>
  <si>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</si>
  <si>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</si>
  <si>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</si>
  <si>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</si>
  <si>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</si>
  <si>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</si>
  <si>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</si>
  <si>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</si>
  <si>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</si>
  <si>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</si>
  <si>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</si>
  <si>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</si>
  <si>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</si>
  <si>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</si>
  <si>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</si>
  <si>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</si>
  <si>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</si>
  <si>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</si>
  <si>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</si>
  <si>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</si>
  <si>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</si>
  <si>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</si>
  <si>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</si>
  <si>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</si>
  <si>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</si>
  <si>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</si>
  <si>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</si>
  <si>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</si>
  <si>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</si>
  <si>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</si>
  <si>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</si>
  <si>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</si>
  <si>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</si>
  <si>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</si>
  <si>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</si>
  <si>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</si>
  <si>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</si>
  <si>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</si>
  <si>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</si>
  <si>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</si>
  <si>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</si>
  <si>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</si>
  <si>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</si>
  <si>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</si>
  <si>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</si>
  <si>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</si>
  <si>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</si>
  <si>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</si>
  <si>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</si>
  <si>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</si>
  <si>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</si>
  <si>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</si>
  <si>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</si>
  <si>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</si>
  <si>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</si>
  <si>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</si>
  <si>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</si>
  <si>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</si>
  <si>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</si>
  <si>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</si>
  <si>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</si>
  <si>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</si>
  <si>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</si>
  <si>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</si>
  <si>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</si>
  <si>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</si>
  <si>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</si>
  <si>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</si>
  <si>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</si>
  <si>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</si>
  <si>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</si>
  <si>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</si>
  <si>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</si>
  <si>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</si>
  <si>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</si>
  <si>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</si>
  <si>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</si>
  <si>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</si>
  <si>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</si>
  <si>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</si>
  <si>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</si>
  <si>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</si>
  <si>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</si>
  <si>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</si>
  <si>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</si>
  <si>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</si>
  <si>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</si>
  <si>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</si>
  <si>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</si>
  <si>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</si>
  <si>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</si>
  <si>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</si>
  <si>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</si>
  <si>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</si>
  <si>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</si>
  <si>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</si>
  <si>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</si>
  <si>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</si>
  <si>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</si>
  <si>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</si>
  <si>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</si>
  <si>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</si>
  <si>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</si>
  <si>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</si>
  <si>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</si>
  <si>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</si>
  <si>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</si>
  <si>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</si>
  <si>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</si>
  <si>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</si>
  <si>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</si>
  <si>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</si>
  <si>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</si>
  <si>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</si>
  <si>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</si>
  <si>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</si>
  <si>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</si>
  <si>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</si>
  <si>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</si>
  <si>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</si>
  <si>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</si>
  <si>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</si>
  <si>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</si>
  <si>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</si>
  <si>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</si>
  <si>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</si>
  <si>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</si>
  <si>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</si>
  <si>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</si>
  <si>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</si>
  <si>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</si>
  <si>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</si>
  <si>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</si>
  <si>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</si>
  <si>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</si>
  <si>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</si>
  <si>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</si>
  <si>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</si>
  <si>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</si>
  <si>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</si>
  <si>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</si>
  <si>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</si>
  <si>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</si>
  <si>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</si>
  <si>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</si>
  <si>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</si>
  <si>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</si>
  <si>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</si>
  <si>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</si>
  <si>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</si>
  <si>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</si>
  <si>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</si>
  <si>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</si>
  <si>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</si>
  <si>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</si>
  <si>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</si>
  <si>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</si>
  <si>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</si>
  <si>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</si>
  <si>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</si>
  <si>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</si>
  <si>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</si>
  <si>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</si>
  <si>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</si>
  <si>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</si>
  <si>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</si>
  <si>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</si>
  <si>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</si>
  <si>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</si>
  <si>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</si>
  <si>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</si>
  <si>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</si>
  <si>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</si>
  <si>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</si>
  <si>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</si>
  <si>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</si>
  <si>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</si>
  <si>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</si>
  <si>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</si>
  <si>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</si>
  <si>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</si>
  <si>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</si>
  <si>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</si>
  <si>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</si>
  <si>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</si>
  <si>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</si>
  <si>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</si>
  <si>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</si>
  <si>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</si>
  <si>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</si>
  <si>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</si>
  <si>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</si>
  <si>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</si>
  <si>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</si>
  <si>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</si>
  <si>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</si>
  <si>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</si>
  <si>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</si>
  <si>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</si>
  <si>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</si>
  <si>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</si>
  <si>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</si>
  <si>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</si>
  <si>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</si>
  <si>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</si>
  <si>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</si>
  <si>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</si>
  <si>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</si>
  <si>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</si>
  <si>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</si>
  <si>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</si>
  <si>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</si>
  <si>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</si>
  <si>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</si>
  <si>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</si>
  <si>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</si>
  <si>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</si>
  <si>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</si>
  <si>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</si>
  <si>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</si>
  <si>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</si>
  <si>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</si>
  <si>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</si>
  <si>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</si>
  <si>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</si>
  <si>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</si>
  <si>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</si>
  <si>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</si>
  <si>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</si>
  <si>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</si>
  <si>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</si>
  <si>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</si>
  <si>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</si>
  <si>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</si>
  <si>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</si>
  <si>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</si>
  <si>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</si>
  <si>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</si>
  <si>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</si>
  <si>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</si>
  <si>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</si>
  <si>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</si>
  <si>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</si>
  <si>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</si>
  <si>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</si>
  <si>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</si>
  <si>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</si>
  <si>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</si>
  <si>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</si>
  <si>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</si>
  <si>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</si>
  <si>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</si>
  <si>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</si>
  <si>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</si>
  <si>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</si>
  <si>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</si>
  <si>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</si>
  <si>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</si>
  <si>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</si>
  <si>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</si>
  <si>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</si>
  <si>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</si>
  <si>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</si>
  <si>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</si>
  <si>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</si>
  <si>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</si>
  <si>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</si>
  <si>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</si>
  <si>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</si>
  <si>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</si>
  <si>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</si>
  <si>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</si>
  <si>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</si>
  <si>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</si>
  <si>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</si>
  <si>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</si>
  <si>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</si>
  <si>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</si>
  <si>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</si>
  <si>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</si>
  <si>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</si>
  <si>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</si>
  <si>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</si>
  <si>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</si>
  <si>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</si>
  <si>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</si>
  <si>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</si>
  <si>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</si>
  <si>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</si>
  <si>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</si>
  <si>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</si>
  <si>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</si>
  <si>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</si>
  <si>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</si>
  <si>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</si>
  <si>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</si>
  <si>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</si>
  <si>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</si>
  <si>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</si>
  <si>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</si>
  <si>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</si>
  <si>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</si>
  <si>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</si>
  <si>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</si>
  <si>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</si>
  <si>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</si>
  <si>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</si>
  <si>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</si>
  <si>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</si>
  <si>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</si>
  <si>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</si>
  <si>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</si>
  <si>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</si>
  <si>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</si>
  <si>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</si>
  <si>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</si>
  <si>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</si>
  <si>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</si>
  <si>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</si>
  <si>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</si>
  <si>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</si>
  <si>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</si>
  <si>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</si>
  <si>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</si>
  <si>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</si>
  <si>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</si>
  <si>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</si>
  <si>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</si>
  <si>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</si>
  <si>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</si>
  <si>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</si>
  <si>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</si>
  <si>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</si>
  <si>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</si>
  <si>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</si>
  <si>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</si>
  <si>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</si>
  <si>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</si>
  <si>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</si>
  <si>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</si>
  <si>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</si>
  <si>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</si>
  <si>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</si>
  <si>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</si>
  <si>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</si>
  <si>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</si>
  <si>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</si>
  <si>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</si>
  <si>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</si>
  <si>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</si>
  <si>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</si>
  <si>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</si>
  <si>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</si>
  <si>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</si>
  <si>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</si>
  <si>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</si>
  <si>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</si>
  <si>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</si>
  <si>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</si>
  <si>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</si>
  <si>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</si>
  <si>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</si>
  <si>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</si>
  <si>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</si>
  <si>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</si>
  <si>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</si>
  <si>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</si>
  <si>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</si>
  <si>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</si>
  <si>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</si>
  <si>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</si>
  <si>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</si>
  <si>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</si>
  <si>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</si>
  <si>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</si>
  <si>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</si>
  <si>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</si>
  <si>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</si>
  <si>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</si>
  <si>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</si>
  <si>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</si>
  <si>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</si>
  <si>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</si>
  <si>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</si>
  <si>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</si>
  <si>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</si>
  <si>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</si>
  <si>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</si>
  <si>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</si>
  <si>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</si>
  <si>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</si>
  <si>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</si>
  <si>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</si>
  <si>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</si>
  <si>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</si>
  <si>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</si>
  <si>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</si>
  <si>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</si>
  <si>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</si>
  <si>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</si>
  <si>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</si>
  <si>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</si>
  <si>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</si>
  <si>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</si>
  <si>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</si>
  <si>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</si>
  <si>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</si>
  <si>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</si>
  <si>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</si>
  <si>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</si>
  <si>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</si>
  <si>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</si>
  <si>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</si>
  <si>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</si>
  <si>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</si>
  <si>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</si>
  <si>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</si>
  <si>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</si>
  <si>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</si>
  <si>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</si>
  <si>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</si>
  <si>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</si>
  <si>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</si>
  <si>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</si>
  <si>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</si>
  <si>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</si>
  <si>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</si>
  <si>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</si>
  <si>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</si>
  <si>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</si>
  <si>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</si>
  <si>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</si>
  <si>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</si>
  <si>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</si>
  <si>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</si>
  <si>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</si>
  <si>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</si>
  <si>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</si>
  <si>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</si>
  <si>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</si>
  <si>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</si>
  <si>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</si>
  <si>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</si>
  <si>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</si>
  <si>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</si>
  <si>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</si>
  <si>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</si>
  <si>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</si>
  <si>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</si>
  <si>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</si>
  <si>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</si>
  <si>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</si>
  <si>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</si>
  <si>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</si>
  <si>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</si>
  <si>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</si>
  <si>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</si>
  <si>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</si>
  <si>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</si>
  <si>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</si>
  <si>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</si>
  <si>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</si>
  <si>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</si>
  <si>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</si>
  <si>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</si>
  <si>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</si>
  <si>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</si>
  <si>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</si>
  <si>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</si>
  <si>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</si>
  <si>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</si>
  <si>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</si>
  <si>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</si>
  <si>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</si>
  <si>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</si>
  <si>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</si>
  <si>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</si>
  <si>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</si>
  <si>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</si>
  <si>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</si>
  <si>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</si>
  <si>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</si>
  <si>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</si>
  <si>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</si>
  <si>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</si>
  <si>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</si>
  <si>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</si>
  <si>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</si>
  <si>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</si>
  <si>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</si>
  <si>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</si>
  <si>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</si>
  <si>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</si>
  <si>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</si>
  <si>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</si>
  <si>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</si>
  <si>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</si>
  <si>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</si>
  <si>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</si>
  <si>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</si>
  <si>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</si>
  <si>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</si>
  <si>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</si>
  <si>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</si>
  <si>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</si>
  <si>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</si>
  <si>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</si>
  <si>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</si>
  <si>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</si>
  <si>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</si>
  <si>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</si>
  <si>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</si>
  <si>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</si>
  <si>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</si>
  <si>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</si>
  <si>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</si>
  <si>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</si>
  <si>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</si>
  <si>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</si>
  <si>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</si>
  <si>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</si>
  <si>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</si>
  <si>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</si>
  <si>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</si>
  <si>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</si>
  <si>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</si>
  <si>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</si>
  <si>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</si>
  <si>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</si>
  <si>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</si>
  <si>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</si>
  <si>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</si>
  <si>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</si>
  <si>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</si>
  <si>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</si>
  <si>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</si>
  <si>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</si>
  <si>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</si>
  <si>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</si>
  <si>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</si>
  <si>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</si>
  <si>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</si>
  <si>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</si>
  <si>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</si>
  <si>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</si>
  <si>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</si>
  <si>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</si>
  <si>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</si>
  <si>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</si>
  <si>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</si>
  <si>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</si>
  <si>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</si>
  <si>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</si>
  <si>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</si>
  <si>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</si>
  <si>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</si>
  <si>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</si>
  <si>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</si>
  <si>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</si>
  <si>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</si>
  <si>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</si>
  <si>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</si>
  <si>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</si>
  <si>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</si>
  <si>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</si>
  <si>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</si>
  <si>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</si>
  <si>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</si>
  <si>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</si>
  <si>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</si>
  <si>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</si>
  <si>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</si>
  <si>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</si>
  <si>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</si>
  <si>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</si>
  <si>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</si>
  <si>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</si>
  <si>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</si>
  <si>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</si>
  <si>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</si>
  <si>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</si>
  <si>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</si>
  <si>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</si>
  <si>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</si>
  <si>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</si>
  <si>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</si>
  <si>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</si>
  <si>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</si>
  <si>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</si>
  <si>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</si>
  <si>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</si>
  <si>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</si>
  <si>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</si>
  <si>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</si>
  <si>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</si>
  <si>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</si>
  <si>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</si>
  <si>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</si>
  <si>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</si>
  <si>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</si>
  <si>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</si>
  <si>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</si>
  <si>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</si>
  <si>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</si>
  <si>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</si>
  <si>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</si>
  <si>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</si>
  <si>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</si>
  <si>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</si>
  <si>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</si>
  <si>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</si>
  <si>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</si>
  <si>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</si>
  <si>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</si>
  <si>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</si>
  <si>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</si>
  <si>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</si>
  <si>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</si>
  <si>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</si>
  <si>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</si>
  <si>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</si>
  <si>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</si>
  <si>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</si>
  <si>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</si>
  <si>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</si>
  <si>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</si>
  <si>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</si>
  <si>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</si>
  <si>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</si>
  <si>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</si>
  <si>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</si>
  <si>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</si>
  <si>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</si>
  <si>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</si>
  <si>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</si>
  <si>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</si>
  <si>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</si>
  <si>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</si>
  <si>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</si>
  <si>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</si>
  <si>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</si>
  <si>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</si>
  <si>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</si>
  <si>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</si>
  <si>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</si>
  <si>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</si>
  <si>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</si>
  <si>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</si>
  <si>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</si>
  <si>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</si>
  <si>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</si>
  <si>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</si>
  <si>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</si>
  <si>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</si>
  <si>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</si>
  <si>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</si>
  <si>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</si>
  <si>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</si>
  <si>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</si>
  <si>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</si>
  <si>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</si>
  <si>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</si>
  <si>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</si>
  <si>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</si>
  <si>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</si>
  <si>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</si>
  <si>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</si>
  <si>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</si>
  <si>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</si>
  <si>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</si>
  <si>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</si>
  <si>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</si>
  <si>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</si>
  <si>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</si>
  <si>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</si>
  <si>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</si>
  <si>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</si>
  <si>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</si>
  <si>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</si>
  <si>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</si>
  <si>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</si>
  <si>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</si>
  <si>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</si>
  <si>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</si>
  <si>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</si>
  <si>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</si>
  <si>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</si>
  <si>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</si>
  <si>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</si>
  <si>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</si>
  <si>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</si>
  <si>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</si>
  <si>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</si>
  <si>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</si>
  <si>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</si>
  <si>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</si>
  <si>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</si>
  <si>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</si>
  <si>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</si>
  <si>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</si>
  <si>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</si>
  <si>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</si>
  <si>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</si>
  <si>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</si>
  <si>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</si>
  <si>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</si>
  <si>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</si>
  <si>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</si>
  <si>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</si>
  <si>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</si>
  <si>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</si>
  <si>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</si>
  <si>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</si>
  <si>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</si>
  <si>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</si>
  <si>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</si>
  <si>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</si>
  <si>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</si>
  <si>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</si>
  <si>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</si>
  <si>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</si>
  <si>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</si>
  <si>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</si>
  <si>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</si>
  <si>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</si>
  <si>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</si>
  <si>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</si>
  <si>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</si>
  <si>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</si>
  <si>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</si>
  <si>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</si>
  <si>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</si>
  <si>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</si>
  <si>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</si>
  <si>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</si>
  <si>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</si>
  <si>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</si>
  <si>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</si>
  <si>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</si>
  <si>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</si>
  <si>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</si>
  <si>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</si>
  <si>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</si>
  <si>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</si>
  <si>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</si>
  <si>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</si>
  <si>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</si>
  <si>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</si>
  <si>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</si>
  <si>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</si>
  <si>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</si>
  <si>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</si>
  <si>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</si>
  <si>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</si>
  <si>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</si>
  <si>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</si>
  <si>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</si>
  <si>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</si>
  <si>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</si>
  <si>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</si>
  <si>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</si>
  <si>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</si>
  <si>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</si>
  <si>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</si>
  <si>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</si>
  <si>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</si>
  <si>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</si>
  <si>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</si>
  <si>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</si>
  <si>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</si>
  <si>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</si>
  <si>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</si>
  <si>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</si>
  <si>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</si>
  <si>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</si>
  <si>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</si>
  <si>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</si>
  <si>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</si>
  <si>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</si>
  <si>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</si>
  <si>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</si>
  <si>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</si>
  <si>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</si>
  <si>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</si>
  <si>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</si>
  <si>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</si>
  <si>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</si>
  <si>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</si>
  <si>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</si>
  <si>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</si>
  <si>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</si>
  <si>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</si>
  <si>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</si>
  <si>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</si>
  <si>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</si>
  <si>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</si>
  <si>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</si>
  <si>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</si>
  <si>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</si>
  <si>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</si>
  <si>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</si>
  <si>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</si>
  <si>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</si>
  <si>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</si>
  <si>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</si>
  <si>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</si>
  <si>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</si>
  <si>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</si>
  <si>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</si>
  <si>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</si>
  <si>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</si>
  <si>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</si>
  <si>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</si>
  <si>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</si>
  <si>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</si>
  <si>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</si>
  <si>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</si>
  <si>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</si>
  <si>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</si>
  <si>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</si>
  <si>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</si>
  <si>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</si>
  <si>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</si>
  <si>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</si>
  <si>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</si>
  <si>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</si>
  <si>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</si>
  <si>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</si>
  <si>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</si>
  <si>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</si>
  <si>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</si>
  <si>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</si>
  <si>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</si>
  <si>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</si>
  <si>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</si>
  <si>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</si>
  <si>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</si>
  <si>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</si>
  <si>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</si>
  <si>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</si>
  <si>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</si>
  <si>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</si>
  <si>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</si>
  <si>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</si>
  <si>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</si>
  <si>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</si>
  <si>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</si>
  <si>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</si>
  <si>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</si>
  <si>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</si>
  <si>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</si>
  <si>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</si>
  <si>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</si>
  <si>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</si>
  <si>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</si>
  <si>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</si>
  <si>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</si>
  <si>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</si>
  <si>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</si>
  <si>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</si>
  <si>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</si>
  <si>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</si>
  <si>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</si>
  <si>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</si>
  <si>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</si>
  <si>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</si>
  <si>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</si>
  <si>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</si>
  <si>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</si>
  <si>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</si>
  <si>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</si>
  <si>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</si>
  <si>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</si>
  <si>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</si>
  <si>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</si>
  <si>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</si>
  <si>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</si>
  <si>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</si>
  <si>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</si>
  <si>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</si>
  <si>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</si>
  <si>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</si>
  <si>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</si>
  <si>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</si>
  <si>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</si>
  <si>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</si>
  <si>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</si>
  <si>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</si>
  <si>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</si>
  <si>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</si>
  <si>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</si>
  <si>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</si>
  <si>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</si>
  <si>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</si>
  <si>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</si>
  <si>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</si>
  <si>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</si>
  <si>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</si>
  <si>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</si>
  <si>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</si>
  <si>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</si>
  <si>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</si>
  <si>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</si>
  <si>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</si>
  <si>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</si>
  <si>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</si>
  <si>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</si>
  <si>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</si>
  <si>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</si>
  <si>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</si>
  <si>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</si>
  <si>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</si>
  <si>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</si>
  <si>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</si>
  <si>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</si>
  <si>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</si>
  <si>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</si>
  <si>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</si>
  <si>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</si>
  <si>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</si>
  <si>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</si>
  <si>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</si>
  <si>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</si>
  <si>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</si>
  <si>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</si>
  <si>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</si>
  <si>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</si>
  <si>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</si>
  <si>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</si>
  <si>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</si>
  <si>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</si>
  <si>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</si>
  <si>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</si>
  <si>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</si>
  <si>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</si>
  <si>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</si>
  <si>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</si>
  <si>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</si>
  <si>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</si>
  <si>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</si>
  <si>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</si>
  <si>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</si>
  <si>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</si>
  <si>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</si>
  <si>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</si>
  <si>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</si>
  <si>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</si>
  <si>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</si>
  <si>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</si>
  <si>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</si>
  <si>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</si>
  <si>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</si>
  <si>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</si>
  <si>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</si>
  <si>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</si>
  <si>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</si>
  <si>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</si>
  <si>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</si>
  <si>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</si>
  <si>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</si>
  <si>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</si>
  <si>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</si>
  <si>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</si>
  <si>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</si>
  <si>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</si>
  <si>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</si>
  <si>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</si>
  <si>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</si>
  <si>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</si>
  <si>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</si>
  <si>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</si>
  <si>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</si>
  <si>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</si>
  <si>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</si>
  <si>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</si>
  <si>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</si>
  <si>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</si>
  <si>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</si>
  <si>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</si>
  <si>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</si>
  <si>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</si>
  <si>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</si>
  <si>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</si>
  <si>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</si>
  <si>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</si>
  <si>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</si>
  <si>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</si>
  <si>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</si>
  <si>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</si>
  <si>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</si>
  <si>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</si>
  <si>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</si>
  <si>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</si>
  <si>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</si>
  <si>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</si>
  <si>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</si>
  <si>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</si>
  <si>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</si>
  <si>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</si>
  <si>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</si>
  <si>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</si>
  <si>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</si>
  <si>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</si>
  <si>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</si>
  <si>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</si>
  <si>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</si>
  <si>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</si>
  <si>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</si>
  <si>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</si>
  <si>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</si>
  <si>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</si>
  <si>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</si>
  <si>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</si>
  <si>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</si>
  <si>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</si>
  <si>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</si>
  <si>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</si>
  <si>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</si>
  <si>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</si>
  <si>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</si>
  <si>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</si>
  <si>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</si>
  <si>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</si>
  <si>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</si>
  <si>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</si>
  <si>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</si>
  <si>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</si>
  <si>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</si>
  <si>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</si>
  <si>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</si>
  <si>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</si>
  <si>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</si>
  <si>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</si>
  <si>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</si>
  <si>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</si>
  <si>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</si>
  <si>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</si>
  <si>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</si>
  <si>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</si>
  <si>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</si>
  <si>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</si>
  <si>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</si>
  <si>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</si>
  <si>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</si>
  <si>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</si>
  <si>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</si>
  <si>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</si>
  <si>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</si>
  <si>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</si>
  <si>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</si>
  <si>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</si>
  <si>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</si>
  <si>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</si>
  <si>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</si>
  <si>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</si>
  <si>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</si>
  <si>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</si>
  <si>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</si>
  <si>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</si>
  <si>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</si>
  <si>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</si>
  <si>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</si>
  <si>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</si>
  <si>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</si>
  <si>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</si>
  <si>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</si>
  <si>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</si>
  <si>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</si>
  <si>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</si>
  <si>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</si>
  <si>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</si>
  <si>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</si>
  <si>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</si>
  <si>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</si>
  <si>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</si>
  <si>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</si>
  <si>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</si>
  <si>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</si>
  <si>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</si>
  <si>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</si>
  <si>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</si>
  <si>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</si>
  <si>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</si>
  <si>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</si>
  <si>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</si>
  <si>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</si>
  <si>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</si>
  <si>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</si>
  <si>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</si>
  <si>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</si>
  <si>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</si>
  <si>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</si>
  <si>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</si>
  <si>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</si>
  <si>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</si>
  <si>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</si>
  <si>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</si>
  <si>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</si>
  <si>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</si>
  <si>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</si>
  <si>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</si>
  <si>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</si>
  <si>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</si>
  <si>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</si>
  <si>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</si>
  <si>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</si>
  <si>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</si>
  <si>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</si>
  <si>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</si>
  <si>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</si>
  <si>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</si>
  <si>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</si>
  <si>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</si>
  <si>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</si>
  <si>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</si>
  <si>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</si>
  <si>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</si>
  <si>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</si>
  <si>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</si>
  <si>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</si>
  <si>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</si>
  <si>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</si>
  <si>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</si>
  <si>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</si>
  <si>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</si>
  <si>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</si>
  <si>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</si>
  <si>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</si>
  <si>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</si>
  <si>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</si>
  <si>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</si>
  <si>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</si>
  <si>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</si>
  <si>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</si>
  <si>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</si>
  <si>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</si>
  <si>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</si>
  <si>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</si>
  <si>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</si>
  <si>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</si>
  <si>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</si>
  <si>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</si>
  <si>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</si>
  <si>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</si>
  <si>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</si>
  <si>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</si>
  <si>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</si>
  <si>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</si>
  <si>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</si>
  <si>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</si>
  <si>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</si>
  <si>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</si>
  <si>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</si>
  <si>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</si>
  <si>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</si>
  <si>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</si>
  <si>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</si>
  <si>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</si>
  <si>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</si>
  <si>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</si>
  <si>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</si>
  <si>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</si>
  <si>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</si>
  <si>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</si>
  <si>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</si>
  <si>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</si>
  <si>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</si>
  <si>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</si>
  <si>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</si>
  <si>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</si>
  <si>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</si>
  <si>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</si>
  <si>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</si>
  <si>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</si>
  <si>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</si>
  <si>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</si>
  <si>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</si>
  <si>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</si>
  <si>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</si>
  <si>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</si>
  <si>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</si>
  <si>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</si>
  <si>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</si>
  <si>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</si>
  <si>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</si>
  <si>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</si>
  <si>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</si>
  <si>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</si>
  <si>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</si>
  <si>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</si>
  <si>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</si>
  <si>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</si>
  <si>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</si>
  <si>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</si>
  <si>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</si>
  <si>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</si>
  <si>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</si>
  <si>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</si>
  <si>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</si>
  <si>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</si>
  <si>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</si>
  <si>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</si>
  <si>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</si>
  <si>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</si>
  <si>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</si>
  <si>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</si>
  <si>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</si>
  <si>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</si>
  <si>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</si>
  <si>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</si>
  <si>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</si>
  <si>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</si>
  <si>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</si>
  <si>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</si>
  <si>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</si>
  <si>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</si>
  <si>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</si>
  <si>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</si>
  <si>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</si>
  <si>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</si>
  <si>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</si>
  <si>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</si>
  <si>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</si>
  <si>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</si>
  <si>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</si>
  <si>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</si>
  <si>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</si>
  <si>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</si>
  <si>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</si>
  <si>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</si>
  <si>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</si>
  <si>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</si>
  <si>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</si>
  <si>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</si>
  <si>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</si>
  <si>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</si>
  <si>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</si>
  <si>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</si>
  <si>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</si>
  <si>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</si>
  <si>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</si>
  <si>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</si>
  <si>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</si>
  <si>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</si>
  <si>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</si>
  <si>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</si>
  <si>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</si>
  <si>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</si>
  <si>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</si>
  <si>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</si>
  <si>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</si>
  <si>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</si>
  <si>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</si>
  <si>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</si>
  <si>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</si>
  <si>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</si>
  <si>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</si>
  <si>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</si>
  <si>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</si>
  <si>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</si>
  <si>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</si>
  <si>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</si>
  <si>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</si>
  <si>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</si>
  <si>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</si>
  <si>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</si>
  <si>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</si>
  <si>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</si>
  <si>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</si>
  <si>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</si>
  <si>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</si>
  <si>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</si>
  <si>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</si>
  <si>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</si>
  <si>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</si>
  <si>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</si>
  <si>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</si>
  <si>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</si>
  <si>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</si>
  <si>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</si>
  <si>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</si>
  <si>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</si>
  <si>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</si>
  <si>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</si>
  <si>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</si>
  <si>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</si>
  <si>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</si>
  <si>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</si>
  <si>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</si>
  <si>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</si>
  <si>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</si>
  <si>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</si>
  <si>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</si>
  <si>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</si>
  <si>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</si>
  <si>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</si>
  <si>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</si>
  <si>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</si>
  <si>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</si>
  <si>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</si>
  <si>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</si>
  <si>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</si>
  <si>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</si>
  <si>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</si>
  <si>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</si>
  <si>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</si>
  <si>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</si>
  <si>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</si>
  <si>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</si>
  <si>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</si>
  <si>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</si>
  <si>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</si>
  <si>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</si>
  <si>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</si>
  <si>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</si>
  <si>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</si>
  <si>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</si>
  <si>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</si>
  <si>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</si>
  <si>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</si>
  <si>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</si>
  <si>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</si>
  <si>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</si>
  <si>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</si>
  <si>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</si>
  <si>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</si>
  <si>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</si>
  <si>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</si>
  <si>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</si>
  <si>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</si>
  <si>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</si>
  <si>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</si>
  <si>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</si>
  <si>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</si>
  <si>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</si>
  <si>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</si>
  <si>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</si>
  <si>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</si>
  <si>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</si>
  <si>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</si>
  <si>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</si>
  <si>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</si>
  <si>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</si>
  <si>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</si>
  <si>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</si>
  <si>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</si>
  <si>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</si>
  <si>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</si>
  <si>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</si>
  <si>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</si>
  <si>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</si>
  <si>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</si>
  <si>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</si>
  <si>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</si>
  <si>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</si>
  <si>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</si>
  <si>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</si>
  <si>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</si>
  <si>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</si>
  <si>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</si>
  <si>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</si>
  <si>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</si>
  <si>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</si>
  <si>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</si>
  <si>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</si>
  <si>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</si>
  <si>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</si>
  <si>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</si>
  <si>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</si>
  <si>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</si>
  <si>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</si>
  <si>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</si>
  <si>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</si>
  <si>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</si>
  <si>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</si>
  <si>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</si>
  <si>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</si>
  <si>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</si>
  <si>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</si>
  <si>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</si>
  <si>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</si>
  <si>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</si>
  <si>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</si>
  <si>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</si>
  <si>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</si>
  <si>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</si>
  <si>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</si>
  <si>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</si>
  <si>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</si>
  <si>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</si>
  <si>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</si>
  <si>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</si>
  <si>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</si>
  <si>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</si>
  <si>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</si>
  <si>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</si>
  <si>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</si>
  <si>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</si>
  <si>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</si>
  <si>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</si>
  <si>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</si>
  <si>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</si>
  <si>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</si>
  <si>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</si>
  <si>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</si>
  <si>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</si>
  <si>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</si>
  <si>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</si>
  <si>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</si>
  <si>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</si>
  <si>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</si>
  <si>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</si>
  <si>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</si>
  <si>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</si>
  <si>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</si>
  <si>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</si>
  <si>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</si>
  <si>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</si>
  <si>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</si>
  <si>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</si>
  <si>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</si>
  <si>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</si>
  <si>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</si>
  <si>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</si>
  <si>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</si>
  <si>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</si>
  <si>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</si>
  <si>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</si>
  <si>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</si>
  <si>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</si>
  <si>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</si>
  <si>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</si>
  <si>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</si>
  <si>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</si>
  <si>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</si>
  <si>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</si>
  <si>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</si>
  <si>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</si>
  <si>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</si>
  <si>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</si>
  <si>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</si>
  <si>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</si>
  <si>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</si>
  <si>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</si>
  <si>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</si>
  <si>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</si>
  <si>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</si>
  <si>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</si>
  <si>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</si>
  <si>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</si>
  <si>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</si>
  <si>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</si>
  <si>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</si>
  <si>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</si>
  <si>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</si>
  <si>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</si>
  <si>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</si>
  <si>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</si>
  <si>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</si>
  <si>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</si>
  <si>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</si>
  <si>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</si>
  <si>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</si>
  <si>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</si>
  <si>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</si>
  <si>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</si>
  <si>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</si>
  <si>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</si>
  <si>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</si>
  <si>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</si>
  <si>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</si>
  <si>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</si>
  <si>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</si>
  <si>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</si>
  <si>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</si>
  <si>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</si>
  <si>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</si>
  <si>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</si>
  <si>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</si>
  <si>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</si>
  <si>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</si>
  <si>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</si>
  <si>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</si>
  <si>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</si>
  <si>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</si>
  <si>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</si>
  <si>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</si>
  <si>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</si>
  <si>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</si>
  <si>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</si>
  <si>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</si>
  <si>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</si>
  <si>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</si>
  <si>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</si>
  <si>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</si>
  <si>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</si>
  <si>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</si>
  <si>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</si>
  <si>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</si>
  <si>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</si>
  <si>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</si>
  <si>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</si>
  <si>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</si>
  <si>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</si>
  <si>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</si>
  <si>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</si>
  <si>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</si>
  <si>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</si>
  <si>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</si>
  <si>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</si>
  <si>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</si>
  <si>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</si>
  <si>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</si>
  <si>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</si>
  <si>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</si>
  <si>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</si>
  <si>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</si>
  <si>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</si>
  <si>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</si>
  <si>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</si>
  <si>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</si>
  <si>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</si>
  <si>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</si>
  <si>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</si>
  <si>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</si>
  <si>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</si>
  <si>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</si>
  <si>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</si>
  <si>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</si>
  <si>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</si>
  <si>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</si>
  <si>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</si>
  <si>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</si>
  <si>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</si>
  <si>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</si>
  <si>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</si>
  <si>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</si>
  <si>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</si>
  <si>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</si>
  <si>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</si>
  <si>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</si>
  <si>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</si>
  <si>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</si>
  <si>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</si>
  <si>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</si>
  <si>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</si>
  <si>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</si>
  <si>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</si>
  <si>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</si>
  <si>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</si>
  <si>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</si>
  <si>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</si>
  <si>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</si>
  <si>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</si>
  <si>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</si>
  <si>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</si>
  <si>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</si>
  <si>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</si>
  <si>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</si>
  <si>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</si>
  <si>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</si>
  <si>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</si>
  <si>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</si>
  <si>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</si>
  <si>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</si>
  <si>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</si>
  <si>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</si>
  <si>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</si>
  <si>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</si>
  <si>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</si>
  <si>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</si>
  <si>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</si>
  <si>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</si>
  <si>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</si>
  <si>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</si>
  <si>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</si>
  <si>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</si>
  <si>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</si>
  <si>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</si>
  <si>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</si>
  <si>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</si>
  <si>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</si>
  <si>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</si>
  <si>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</si>
  <si>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</si>
  <si>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</si>
  <si>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</si>
  <si>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</si>
  <si>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</si>
  <si>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</si>
  <si>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</si>
  <si>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</si>
  <si>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</si>
  <si>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</si>
  <si>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</si>
  <si>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</si>
  <si>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</si>
  <si>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</si>
  <si>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</si>
  <si>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</si>
  <si>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</si>
  <si>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</si>
  <si>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</si>
  <si>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</si>
  <si>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</si>
  <si>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</si>
  <si>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</si>
  <si>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</si>
  <si>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</si>
  <si>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</si>
  <si>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</si>
  <si>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</si>
  <si>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</si>
  <si>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</si>
  <si>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</si>
  <si>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</si>
  <si>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</si>
  <si>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</si>
  <si>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</si>
  <si>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</si>
  <si>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</si>
  <si>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</si>
  <si>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</si>
  <si>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</si>
  <si>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</si>
  <si>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</si>
  <si>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</si>
  <si>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</si>
  <si>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</si>
  <si>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</si>
  <si>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</si>
  <si>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</si>
  <si>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</si>
  <si>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</si>
  <si>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</si>
  <si>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</si>
  <si>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</si>
  <si>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</si>
  <si>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</si>
  <si>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</si>
  <si>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</si>
  <si>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</si>
  <si>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</si>
  <si>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</si>
  <si>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</si>
  <si>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</si>
  <si>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</si>
  <si>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</si>
  <si>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</si>
  <si>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</si>
  <si>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</si>
  <si>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</si>
  <si>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</si>
  <si>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</si>
  <si>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</si>
  <si>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</si>
  <si>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</si>
  <si>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</si>
  <si>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</si>
  <si>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</si>
  <si>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</si>
  <si>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</si>
  <si>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</si>
  <si>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</si>
  <si>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</si>
  <si>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</si>
  <si>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</si>
  <si>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</si>
  <si>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</si>
  <si>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</si>
  <si>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</si>
  <si>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</si>
  <si>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</si>
  <si>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</si>
  <si>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</si>
  <si>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</si>
  <si>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</si>
  <si>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</si>
  <si>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</si>
  <si>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</si>
  <si>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</si>
  <si>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</si>
  <si>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</si>
  <si>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</si>
  <si>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</si>
  <si>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</si>
  <si>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</si>
  <si>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</si>
  <si>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</si>
  <si>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</si>
  <si>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</si>
  <si>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</si>
  <si>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</si>
  <si>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</si>
  <si>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</si>
  <si>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</si>
  <si>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</si>
  <si>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</si>
  <si>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</si>
  <si>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</si>
  <si>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</si>
  <si>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</si>
  <si>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</si>
  <si>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</si>
  <si>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</si>
  <si>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</si>
  <si>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</si>
  <si>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</si>
  <si>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</si>
  <si>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</si>
  <si>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</si>
  <si>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</si>
  <si>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</si>
  <si>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</si>
  <si>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</si>
  <si>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</si>
  <si>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</si>
  <si>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</si>
  <si>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</si>
  <si>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</si>
  <si>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</si>
  <si>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</si>
  <si>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</si>
  <si>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</si>
  <si>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</si>
  <si>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</si>
  <si>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</si>
  <si>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</si>
  <si>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</si>
  <si>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</si>
  <si>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</si>
  <si>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</si>
  <si>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</si>
  <si>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</si>
  <si>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</si>
  <si>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</si>
  <si>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</si>
  <si>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</si>
  <si>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</si>
  <si>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</si>
  <si>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</si>
  <si>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</si>
  <si>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</si>
  <si>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</si>
  <si>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</si>
  <si>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</si>
  <si>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</si>
  <si>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</si>
  <si>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</si>
  <si>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</si>
  <si>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</si>
  <si>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</si>
  <si>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</si>
  <si>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</si>
  <si>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</si>
  <si>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</si>
  <si>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</si>
  <si>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</si>
  <si>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</si>
  <si>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</si>
  <si>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</si>
  <si>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</si>
  <si>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</si>
  <si>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</si>
  <si>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</si>
  <si>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</si>
  <si>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</si>
  <si>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</si>
  <si>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</si>
  <si>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</si>
  <si>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</si>
  <si>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</si>
  <si>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</si>
  <si>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</si>
  <si>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</si>
  <si>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</si>
  <si>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</si>
  <si>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</si>
  <si>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</si>
  <si>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</si>
  <si>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</si>
  <si>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</si>
  <si>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</si>
  <si>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</si>
  <si>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</si>
  <si>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</si>
  <si>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</si>
  <si>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</si>
  <si>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</si>
  <si>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</si>
  <si>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</si>
  <si>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</si>
  <si>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</si>
  <si>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</si>
  <si>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</si>
  <si>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</si>
  <si>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</si>
  <si>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</si>
  <si>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</si>
  <si>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</si>
  <si>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</si>
  <si>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</si>
  <si>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</si>
  <si>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</si>
  <si>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</si>
  <si>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</si>
  <si>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</si>
  <si>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</si>
  <si>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</si>
  <si>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</si>
  <si>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</si>
  <si>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</si>
  <si>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</si>
  <si>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</si>
  <si>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</si>
  <si>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</si>
  <si>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</si>
  <si>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</si>
  <si>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</si>
  <si>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</si>
  <si>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</si>
  <si>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</si>
  <si>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</si>
  <si>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</si>
  <si>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</si>
  <si>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</si>
  <si>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</si>
  <si>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</si>
  <si>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</si>
  <si>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</si>
  <si>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</si>
  <si>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</si>
  <si>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</si>
  <si>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</si>
  <si>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</si>
  <si>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</si>
  <si>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</si>
  <si>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</si>
  <si>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</si>
  <si>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</si>
  <si>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</si>
  <si>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</si>
  <si>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</si>
  <si>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</si>
  <si>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</si>
  <si>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</si>
  <si>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</si>
  <si>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</si>
  <si>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</si>
  <si>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</si>
  <si>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</si>
  <si>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</si>
  <si>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</si>
  <si>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</si>
  <si>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</si>
  <si>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</si>
  <si>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</si>
  <si>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</si>
  <si>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</si>
  <si>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</si>
  <si>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</si>
  <si>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</si>
  <si>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</si>
  <si>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</si>
  <si>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</si>
  <si>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</si>
  <si>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</si>
  <si>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</si>
  <si>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</si>
  <si>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</si>
  <si>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</si>
  <si>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</si>
  <si>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</si>
  <si>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</si>
  <si>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</si>
  <si>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</si>
  <si>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</si>
  <si>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</si>
  <si>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</si>
  <si>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</si>
  <si>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</si>
  <si>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</si>
  <si>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</si>
  <si>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</si>
  <si>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</si>
  <si>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</si>
  <si>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</si>
  <si>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</si>
  <si>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</si>
  <si>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</si>
  <si>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</si>
  <si>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</si>
  <si>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</si>
  <si>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</si>
  <si>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</si>
  <si>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</si>
  <si>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</si>
  <si>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</si>
  <si>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</si>
  <si>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</si>
  <si>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</si>
  <si>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</si>
  <si>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</si>
  <si>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</si>
  <si>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</si>
  <si>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</si>
  <si>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</si>
  <si>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</si>
  <si>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</si>
  <si>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</si>
  <si>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</si>
  <si>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</si>
  <si>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</si>
  <si>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</si>
  <si>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</si>
  <si>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</si>
  <si>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</si>
  <si>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</si>
  <si>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</si>
  <si>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</si>
  <si>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</si>
  <si>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</si>
  <si>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</si>
  <si>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</si>
  <si>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</si>
  <si>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</si>
  <si>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</si>
  <si>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</si>
  <si>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</si>
  <si>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</si>
  <si>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</si>
  <si>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</si>
  <si>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</si>
  <si>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</si>
  <si>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</si>
  <si>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</si>
  <si>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</si>
  <si>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</si>
  <si>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</si>
  <si>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</si>
  <si>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</si>
  <si>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</si>
  <si>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</si>
  <si>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</si>
  <si>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</si>
  <si>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</si>
  <si>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</si>
  <si>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</si>
  <si>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</si>
  <si>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</si>
  <si>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</si>
  <si>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</si>
  <si>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</si>
  <si>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</si>
  <si>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</si>
  <si>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</si>
  <si>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</si>
  <si>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</si>
  <si>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</si>
  <si>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</si>
  <si>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</si>
  <si>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</si>
  <si>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</si>
  <si>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</si>
  <si>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</si>
  <si>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</si>
  <si>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</si>
  <si>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</si>
  <si>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</si>
  <si>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</si>
  <si>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</si>
  <si>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</si>
  <si>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</si>
  <si>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</si>
  <si>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</si>
  <si>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</si>
  <si>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</si>
  <si>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</si>
  <si>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</si>
  <si>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</si>
  <si>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</si>
  <si>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</si>
  <si>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</si>
  <si>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</si>
  <si>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</si>
  <si>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</si>
  <si>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</si>
  <si>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</si>
  <si>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</si>
  <si>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</si>
  <si>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</si>
  <si>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</si>
  <si>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</si>
  <si>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</si>
  <si>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</si>
  <si>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</si>
  <si>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</si>
  <si>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</si>
  <si>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</si>
  <si>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</si>
  <si>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</si>
  <si>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</si>
  <si>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</si>
  <si>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</si>
  <si>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</si>
  <si>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</si>
  <si>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</si>
  <si>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</si>
  <si>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</si>
  <si>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</si>
  <si>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</si>
  <si>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</si>
  <si>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</si>
  <si>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</si>
  <si>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</si>
  <si>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</si>
  <si>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</si>
  <si>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</si>
  <si>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</si>
  <si>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</si>
  <si>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</si>
  <si>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</si>
  <si>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</si>
  <si>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</si>
  <si>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</si>
  <si>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</si>
  <si>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</si>
  <si>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</si>
  <si>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</si>
  <si>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</si>
  <si>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</si>
  <si>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</si>
  <si>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</si>
  <si>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</si>
  <si>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</si>
  <si>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</si>
  <si>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</si>
  <si>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</si>
  <si>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</si>
  <si>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</si>
  <si>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</si>
  <si>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</si>
  <si>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</si>
  <si>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</si>
  <si>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</si>
  <si>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</si>
  <si>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</si>
  <si>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</si>
  <si>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</si>
  <si>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</si>
  <si>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</si>
  <si>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</si>
  <si>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</si>
  <si>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</si>
  <si>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</si>
  <si>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</si>
  <si>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</si>
  <si>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</si>
  <si>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</si>
  <si>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</si>
  <si>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</si>
  <si>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</si>
  <si>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</si>
  <si>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</si>
  <si>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</si>
  <si>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</si>
  <si>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</si>
  <si>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</si>
  <si>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</si>
  <si>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</si>
  <si>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</si>
  <si>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</si>
  <si>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</si>
  <si>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</si>
  <si>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</si>
  <si>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</si>
  <si>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</si>
  <si>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</si>
  <si>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</si>
  <si>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</si>
  <si>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</si>
  <si>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</si>
  <si>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</si>
  <si>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</si>
  <si>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</si>
  <si>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</si>
  <si>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</si>
  <si>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</si>
  <si>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</si>
  <si>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</si>
  <si>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</si>
  <si>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</si>
  <si>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</si>
  <si>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</si>
  <si>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</si>
  <si>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</si>
  <si>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</si>
  <si>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</si>
  <si>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</si>
  <si>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</si>
  <si>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</si>
  <si>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</si>
  <si>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</si>
  <si>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</si>
  <si>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</si>
  <si>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</si>
  <si>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</si>
  <si>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</si>
  <si>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</si>
  <si>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</si>
  <si>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</si>
  <si>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</si>
  <si>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</si>
  <si>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</si>
  <si>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</si>
  <si>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</si>
  <si>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</si>
  <si>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</si>
  <si>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</si>
  <si>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</si>
  <si>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</si>
  <si>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</si>
  <si>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</si>
  <si>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</si>
  <si>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</si>
  <si>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</si>
  <si>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</si>
  <si>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</si>
  <si>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</si>
  <si>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</si>
  <si>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</si>
  <si>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</si>
  <si>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</si>
  <si>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</si>
  <si>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</si>
  <si>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</si>
  <si>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</si>
  <si>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</si>
  <si>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</si>
  <si>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</si>
  <si>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</si>
  <si>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</si>
  <si>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</si>
  <si>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</si>
  <si>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</si>
  <si>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</si>
  <si>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</si>
  <si>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</si>
  <si>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</si>
  <si>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</si>
  <si>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</si>
  <si>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</si>
  <si>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</si>
  <si>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</si>
  <si>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</si>
  <si>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</si>
  <si>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</si>
  <si>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</si>
  <si>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</si>
  <si>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</si>
  <si>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</si>
  <si>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</si>
  <si>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</si>
  <si>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</si>
  <si>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</si>
  <si>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</si>
  <si>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</si>
  <si>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</si>
  <si>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</si>
  <si>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</si>
  <si>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</si>
  <si>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</si>
  <si>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</si>
  <si>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</si>
  <si>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</si>
  <si>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</si>
  <si>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</si>
  <si>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</si>
  <si>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</si>
  <si>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</si>
  <si>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</si>
  <si>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</si>
  <si>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</si>
  <si>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</si>
  <si>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</si>
  <si>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</si>
  <si>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</si>
  <si>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</si>
  <si>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</si>
  <si>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</si>
  <si>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</si>
  <si>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</si>
  <si>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</si>
  <si>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</si>
  <si>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</si>
  <si>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</si>
  <si>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</si>
  <si>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</si>
  <si>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</si>
  <si>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</si>
  <si>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</si>
  <si>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</si>
  <si>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</si>
  <si>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</si>
  <si>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</si>
  <si>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</si>
  <si>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</si>
  <si>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</si>
  <si>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</si>
  <si>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</si>
  <si>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</si>
  <si>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</si>
  <si>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</si>
  <si>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</si>
  <si>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</si>
  <si>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</si>
  <si>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</si>
  <si>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</si>
  <si>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</si>
  <si>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</si>
  <si>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</si>
  <si>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</si>
  <si>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</si>
  <si>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</si>
  <si>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</si>
  <si>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</si>
  <si>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</si>
  <si>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</si>
  <si>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</si>
  <si>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</si>
  <si>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</si>
  <si>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</si>
  <si>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</si>
  <si>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</si>
  <si>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</si>
  <si>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</si>
  <si>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</si>
  <si>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</si>
  <si>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</si>
  <si>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</si>
  <si>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</si>
  <si>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</si>
  <si>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</si>
  <si>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</si>
  <si>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</si>
  <si>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</si>
  <si>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</si>
  <si>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</si>
  <si>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</si>
  <si>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</si>
  <si>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</si>
  <si>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</si>
  <si>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</si>
  <si>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</si>
  <si>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</si>
  <si>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</si>
  <si>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</si>
  <si>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</si>
  <si>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</si>
  <si>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</si>
  <si>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</si>
  <si>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</si>
  <si>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</si>
  <si>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</si>
  <si>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</si>
  <si>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</si>
  <si>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</si>
  <si>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</si>
  <si>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</si>
  <si>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</si>
  <si>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</si>
  <si>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</si>
  <si>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</si>
  <si>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</si>
  <si>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</si>
  <si>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</si>
  <si>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</si>
  <si>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</si>
  <si>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</si>
  <si>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</si>
  <si>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</si>
  <si>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</si>
  <si>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</si>
  <si>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</si>
  <si>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</si>
  <si>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</si>
  <si>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</si>
  <si>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</si>
  <si>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</si>
  <si>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</si>
  <si>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</si>
  <si>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</si>
  <si>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</si>
  <si>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</si>
  <si>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</si>
  <si>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</si>
  <si>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</si>
  <si>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</si>
  <si>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</si>
  <si>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</si>
  <si>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</si>
  <si>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</si>
  <si>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</si>
  <si>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</si>
  <si>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</si>
  <si>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</si>
  <si>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</si>
  <si>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</si>
  <si>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</si>
  <si>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</si>
  <si>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</si>
  <si>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</si>
  <si>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</si>
  <si>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</si>
  <si>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</si>
  <si>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</si>
  <si>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</si>
  <si>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</si>
  <si>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</si>
  <si>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</si>
  <si>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</si>
  <si>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</si>
  <si>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</si>
  <si>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</si>
  <si>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</si>
  <si>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</si>
  <si>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</si>
  <si>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</si>
  <si>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</si>
  <si>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</si>
  <si>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</si>
  <si>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</si>
  <si>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</si>
  <si>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</si>
  <si>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</si>
  <si>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</si>
  <si>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</si>
  <si>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</si>
  <si>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</si>
  <si>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</si>
  <si>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</si>
  <si>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</si>
  <si>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</si>
  <si>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</si>
  <si>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</si>
  <si>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</si>
  <si>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</si>
  <si>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</si>
  <si>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</si>
  <si>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</si>
  <si>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</si>
  <si>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</si>
  <si>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</si>
  <si>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</si>
  <si>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</si>
  <si>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</si>
  <si>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</si>
  <si>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</si>
  <si>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</si>
  <si>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</si>
  <si>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</si>
  <si>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</si>
  <si>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</si>
  <si>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</si>
  <si>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</si>
  <si>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</si>
  <si>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</si>
  <si>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</si>
  <si>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</si>
  <si>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</si>
  <si>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</si>
  <si>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</si>
  <si>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</si>
  <si>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</si>
  <si>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</si>
  <si>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</si>
  <si>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</si>
  <si>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</si>
  <si>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</si>
  <si>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</si>
  <si>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</si>
  <si>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</si>
  <si>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</si>
  <si>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</si>
  <si>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</si>
  <si>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</si>
  <si>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</si>
  <si>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</si>
  <si>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</si>
  <si>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</si>
  <si>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</si>
  <si>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</si>
  <si>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</si>
  <si>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</si>
  <si>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</si>
  <si>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</si>
  <si>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</si>
  <si>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</si>
  <si>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</si>
  <si>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</si>
  <si>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</si>
  <si>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</si>
  <si>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</si>
  <si>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</si>
  <si>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</si>
  <si>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</si>
  <si>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</si>
  <si>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</si>
  <si>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</si>
  <si>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</si>
  <si>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</si>
  <si>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</si>
  <si>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</si>
  <si>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</si>
  <si>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</si>
  <si>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</si>
  <si>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</si>
  <si>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</si>
  <si>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</si>
  <si>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</si>
  <si>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</si>
  <si>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</si>
  <si>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</si>
  <si>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</si>
  <si>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</si>
  <si>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</si>
  <si>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</si>
  <si>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</si>
  <si>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</si>
  <si>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</si>
  <si>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</si>
  <si>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</si>
  <si>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</si>
  <si>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</si>
  <si>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</si>
  <si>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</si>
  <si>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</si>
  <si>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</si>
  <si>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</si>
  <si>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</si>
  <si>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</si>
  <si>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</si>
  <si>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</si>
  <si>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</si>
  <si>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</si>
  <si>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</si>
  <si>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</si>
  <si>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</si>
  <si>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</si>
  <si>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</si>
  <si>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</si>
  <si>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</si>
  <si>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</si>
  <si>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</si>
  <si>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</si>
  <si>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</si>
  <si>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</si>
  <si>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</si>
  <si>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</si>
  <si>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</si>
  <si>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</si>
  <si>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</si>
  <si>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</si>
  <si>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</si>
  <si>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</si>
  <si>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</si>
  <si>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</si>
  <si>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</si>
  <si>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</si>
  <si>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</si>
  <si>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</si>
  <si>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</si>
  <si>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</si>
  <si>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</si>
  <si>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</si>
  <si>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</si>
  <si>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</si>
  <si>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</si>
  <si>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</si>
  <si>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</si>
  <si>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</si>
  <si>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</si>
  <si>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</si>
  <si>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</si>
  <si>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</si>
  <si>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</si>
  <si>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</si>
  <si>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</si>
  <si>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</si>
  <si>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</si>
  <si>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</si>
  <si>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</si>
  <si>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</si>
  <si>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</si>
  <si>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</si>
  <si>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</si>
  <si>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</si>
  <si>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</si>
  <si>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</si>
  <si>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</si>
  <si>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</si>
  <si>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</si>
  <si>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</si>
  <si>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</si>
  <si>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</si>
  <si>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</si>
  <si>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</si>
  <si>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</si>
  <si>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</si>
  <si>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</si>
  <si>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</si>
  <si>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</si>
  <si>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</si>
  <si>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</si>
  <si>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</si>
  <si>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</si>
  <si>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</si>
  <si>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</si>
  <si>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</si>
  <si>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</si>
  <si>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</si>
  <si>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</si>
  <si>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</si>
  <si>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</si>
  <si>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</si>
  <si>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</si>
  <si>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</si>
  <si>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</si>
  <si>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</si>
  <si>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</si>
  <si>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</si>
  <si>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</si>
  <si>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</si>
  <si>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</si>
  <si>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</si>
  <si>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</si>
  <si>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</si>
  <si>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</si>
  <si>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</si>
  <si>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</si>
  <si>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</si>
  <si>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</si>
  <si>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</si>
  <si>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</si>
  <si>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</si>
  <si>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</si>
  <si>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</si>
  <si>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</si>
  <si>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</si>
  <si>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</si>
  <si>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</si>
  <si>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</si>
  <si>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</si>
  <si>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</si>
  <si>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</si>
  <si>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</si>
  <si>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</si>
  <si>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</si>
  <si>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</si>
  <si>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</si>
  <si>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</si>
  <si>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</si>
  <si>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</si>
  <si>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</si>
  <si>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</si>
  <si>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</si>
  <si>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</si>
  <si>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</si>
  <si>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</si>
  <si>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</si>
  <si>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</si>
  <si>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</si>
  <si>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</si>
  <si>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</si>
  <si>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</si>
  <si>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</si>
  <si>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</si>
  <si>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</si>
  <si>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</si>
  <si>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</si>
  <si>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</si>
  <si>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</si>
  <si>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</si>
  <si>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</si>
  <si>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</si>
  <si>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</si>
  <si>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</si>
  <si>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</si>
  <si>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</si>
  <si>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</si>
  <si>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</si>
  <si>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</si>
  <si>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</si>
  <si>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</si>
  <si>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</si>
  <si>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</si>
  <si>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</si>
  <si>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</si>
  <si>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</si>
  <si>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</si>
  <si>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</si>
  <si>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</si>
  <si>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</si>
  <si>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</si>
  <si>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</si>
  <si>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</si>
  <si>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</si>
  <si>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</si>
  <si>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</si>
  <si>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</si>
  <si>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</si>
  <si>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</si>
  <si>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</si>
  <si>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</si>
  <si>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</si>
  <si>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</si>
  <si>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</si>
  <si>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</si>
  <si>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</si>
  <si>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</si>
  <si>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</si>
  <si>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</si>
  <si>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</si>
  <si>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</si>
  <si>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</si>
  <si>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</si>
  <si>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</si>
  <si>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</si>
  <si>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</si>
  <si>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</si>
  <si>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</si>
  <si>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</si>
  <si>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</si>
  <si>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</si>
  <si>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</si>
  <si>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</si>
  <si>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</si>
  <si>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</si>
  <si>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</si>
  <si>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</si>
  <si>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</si>
  <si>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</si>
  <si>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</si>
  <si>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</si>
  <si>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</si>
  <si>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</si>
  <si>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</si>
  <si>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</si>
  <si>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</si>
  <si>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</si>
  <si>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</si>
  <si>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</si>
  <si>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</si>
  <si>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</si>
  <si>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</si>
  <si>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</si>
  <si>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</si>
  <si>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</si>
  <si>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</si>
  <si>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</si>
  <si>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</si>
  <si>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</si>
  <si>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</si>
  <si>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</si>
  <si>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</si>
  <si>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</si>
  <si>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</si>
  <si>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</si>
  <si>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</si>
  <si>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</si>
  <si>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</si>
  <si>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</si>
  <si>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</si>
  <si>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</si>
  <si>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</si>
  <si>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</si>
  <si>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</si>
  <si>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</si>
  <si>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</si>
  <si>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</si>
  <si>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</si>
  <si>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</si>
  <si>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</si>
  <si>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</si>
  <si>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</si>
  <si>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</si>
  <si>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</si>
  <si>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</si>
  <si>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</si>
  <si>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</si>
  <si>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</si>
  <si>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</si>
  <si>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</si>
  <si>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</si>
  <si>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</si>
  <si>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</si>
  <si>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</si>
  <si>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</si>
  <si>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</si>
  <si>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</si>
  <si>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</si>
  <si>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</si>
  <si>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</si>
  <si>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</si>
  <si>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</si>
  <si>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</si>
  <si>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</si>
  <si>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</si>
  <si>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</si>
  <si>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</si>
  <si>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</si>
  <si>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</si>
  <si>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</si>
  <si>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</si>
  <si>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</si>
  <si>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</si>
  <si>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</si>
  <si>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</si>
  <si>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</si>
  <si>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</si>
  <si>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</si>
  <si>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</si>
  <si>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</si>
  <si>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</si>
  <si>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</si>
  <si>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</si>
  <si>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</si>
  <si>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</si>
  <si>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</si>
  <si>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</si>
  <si>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</si>
  <si>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</si>
  <si>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</si>
  <si>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</si>
  <si>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</si>
  <si>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</si>
  <si>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</si>
  <si>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</si>
  <si>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</si>
  <si>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</si>
  <si>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</si>
  <si>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</si>
  <si>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</si>
  <si>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</si>
  <si>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</si>
  <si>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</si>
  <si>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</si>
  <si>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</si>
  <si>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</si>
  <si>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</si>
  <si>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</si>
  <si>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</si>
  <si>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</si>
  <si>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</si>
  <si>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</si>
  <si>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</si>
  <si>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</si>
  <si>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</si>
  <si>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</si>
  <si>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</si>
  <si>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</si>
  <si>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</si>
  <si>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</si>
  <si>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</si>
  <si>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</si>
  <si>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</si>
  <si>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</si>
  <si>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</si>
  <si>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</si>
  <si>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</si>
  <si>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</si>
  <si>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</si>
  <si>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</si>
  <si>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</si>
  <si>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</si>
  <si>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</si>
  <si>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</si>
  <si>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</si>
  <si>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</si>
  <si>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</si>
  <si>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</si>
  <si>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</si>
  <si>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</si>
  <si>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</si>
  <si>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</si>
  <si>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</si>
  <si>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</si>
  <si>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</si>
  <si>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</si>
  <si>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</si>
  <si>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</si>
  <si>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</si>
  <si>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</si>
  <si>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</si>
  <si>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</si>
  <si>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</si>
  <si>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</si>
  <si>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</si>
  <si>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</si>
  <si>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</si>
  <si>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</si>
  <si>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</si>
  <si>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</si>
  <si>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</si>
  <si>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</si>
  <si>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</si>
  <si>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</si>
  <si>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</si>
  <si>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</si>
  <si>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</si>
  <si>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</si>
  <si>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</si>
  <si>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</si>
  <si>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</si>
  <si>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</si>
  <si>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</si>
  <si>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</si>
  <si>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</si>
  <si>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</si>
  <si>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</si>
  <si>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</si>
  <si>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</si>
  <si>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</si>
  <si>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</si>
  <si>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</si>
  <si>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</si>
  <si>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</si>
  <si>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</si>
  <si>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</si>
  <si>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</si>
  <si>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</si>
  <si>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</si>
  <si>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</si>
  <si>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</si>
  <si>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</si>
  <si>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</si>
  <si>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</si>
  <si>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</si>
  <si>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</si>
  <si>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</si>
  <si>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</si>
  <si>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</si>
  <si>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</si>
  <si>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</si>
  <si>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</si>
  <si>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</si>
  <si>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</si>
  <si>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</si>
  <si>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</si>
  <si>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</si>
  <si>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</si>
  <si>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</si>
  <si>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</si>
  <si>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</si>
  <si>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</si>
  <si>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</si>
  <si>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</si>
  <si>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</si>
  <si>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</si>
  <si>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</si>
  <si>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</si>
  <si>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</si>
  <si>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</si>
  <si>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</si>
  <si>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</si>
  <si>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</si>
  <si>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</si>
  <si>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</si>
  <si>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</si>
  <si>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</si>
  <si>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</si>
  <si>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</si>
  <si>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</si>
  <si>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</si>
  <si>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</si>
  <si>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</si>
  <si>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</si>
  <si>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</si>
  <si>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</si>
  <si>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</si>
  <si>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</si>
  <si>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</si>
  <si>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</si>
  <si>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</si>
  <si>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</si>
  <si>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</si>
  <si>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</si>
  <si>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</si>
  <si>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</si>
  <si>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</si>
  <si>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</si>
  <si>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</si>
  <si>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</si>
  <si>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</si>
  <si>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</si>
  <si>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</si>
  <si>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</si>
  <si>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</si>
  <si>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</si>
  <si>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</si>
  <si>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</si>
  <si>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</si>
  <si>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</si>
  <si>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</si>
  <si>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</si>
  <si>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</si>
  <si>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</si>
  <si>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</si>
  <si>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</si>
  <si>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</si>
  <si>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</si>
  <si>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</si>
  <si>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</si>
  <si>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</si>
  <si>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</si>
  <si>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</si>
  <si>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</si>
  <si>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</si>
  <si>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</si>
  <si>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</si>
  <si>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</si>
  <si>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</si>
  <si>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</si>
  <si>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</si>
  <si>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</si>
  <si>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</si>
  <si>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</si>
  <si>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</si>
  <si>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</si>
  <si>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</si>
  <si>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</si>
  <si>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</si>
  <si>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</si>
  <si>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</si>
  <si>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</si>
  <si>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</si>
  <si>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</si>
  <si>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</si>
  <si>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</si>
  <si>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</si>
  <si>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</si>
  <si>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</si>
  <si>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</si>
  <si>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</si>
  <si>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</si>
  <si>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</si>
  <si>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</si>
  <si>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</si>
  <si>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</si>
  <si>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</si>
  <si>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</si>
  <si>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</si>
  <si>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</si>
  <si>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</si>
  <si>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</si>
  <si>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</si>
  <si>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</si>
  <si>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</si>
  <si>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</si>
  <si>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</si>
  <si>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</si>
  <si>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</si>
  <si>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</si>
  <si>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</si>
  <si>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</si>
  <si>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</si>
  <si>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</si>
  <si>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</si>
  <si>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</si>
  <si>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</si>
  <si>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</si>
  <si>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</si>
  <si>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</si>
  <si>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</si>
  <si>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</si>
  <si>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</si>
  <si>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</si>
  <si>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</si>
  <si>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</si>
  <si>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</si>
  <si>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</si>
  <si>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</si>
  <si>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</si>
  <si>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</si>
  <si>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</si>
  <si>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</si>
  <si>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</si>
  <si>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</si>
  <si>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</si>
  <si>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</si>
  <si>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</si>
  <si>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</si>
  <si>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</si>
  <si>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</si>
  <si>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</si>
  <si>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</si>
  <si>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</si>
  <si>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</si>
  <si>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</si>
  <si>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</si>
  <si>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</si>
  <si>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</si>
  <si>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</si>
  <si>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</si>
  <si>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</si>
  <si>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</si>
  <si>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</si>
  <si>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</si>
  <si>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</si>
  <si>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</si>
  <si>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</si>
  <si>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</si>
  <si>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</si>
  <si>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</si>
  <si>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</si>
  <si>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</si>
  <si>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</si>
  <si>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</si>
  <si>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</si>
  <si>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</si>
  <si>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</si>
  <si>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</si>
  <si>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</si>
  <si>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</si>
  <si>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</si>
  <si>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</si>
  <si>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</si>
  <si>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</si>
  <si>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</si>
  <si>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</si>
  <si>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</si>
  <si>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</si>
  <si>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</si>
  <si>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</si>
  <si>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</si>
  <si>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</si>
  <si>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</si>
  <si>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</si>
  <si>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</si>
  <si>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</si>
  <si>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</si>
  <si>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</si>
  <si>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</si>
  <si>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</si>
  <si>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</si>
  <si>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</si>
  <si>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</si>
  <si>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</si>
  <si>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</si>
  <si>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</si>
  <si>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</si>
  <si>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</si>
  <si>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</si>
  <si>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</si>
  <si>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</si>
  <si>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</si>
  <si>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</si>
  <si>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</si>
  <si>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</si>
  <si>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</si>
  <si>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</si>
  <si>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</si>
  <si>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</si>
  <si>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</si>
  <si>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</si>
  <si>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</si>
  <si>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</si>
  <si>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</si>
  <si>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</si>
  <si>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</si>
  <si>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</si>
  <si>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</si>
  <si>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</si>
  <si>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</si>
  <si>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</si>
  <si>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</si>
  <si>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</si>
  <si>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</si>
  <si>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</si>
  <si>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</si>
  <si>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</si>
  <si>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</si>
  <si>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</si>
  <si>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</si>
  <si>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</si>
  <si>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</si>
  <si>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</si>
  <si>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</si>
  <si>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</si>
  <si>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</si>
  <si>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</si>
  <si>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</si>
  <si>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</si>
  <si>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</si>
  <si>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</si>
  <si>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</si>
  <si>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</si>
  <si>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</si>
  <si>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</si>
  <si>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</si>
  <si>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</si>
  <si>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</si>
  <si>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</si>
  <si>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</si>
  <si>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</si>
  <si>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</si>
  <si>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</si>
  <si>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</si>
  <si>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</si>
  <si>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</si>
  <si>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</si>
  <si>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</si>
  <si>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</si>
  <si>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</si>
  <si>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</si>
  <si>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</si>
  <si>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</si>
  <si>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</si>
  <si>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</si>
  <si>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</si>
  <si>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</si>
  <si>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</si>
  <si>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</si>
  <si>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</si>
  <si>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</si>
  <si>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</si>
  <si>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</si>
  <si>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</si>
  <si>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</si>
  <si>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</si>
  <si>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</si>
  <si>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</si>
  <si>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</si>
  <si>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</si>
  <si>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</si>
  <si>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</si>
  <si>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</si>
  <si>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</si>
  <si>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</si>
  <si>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</si>
  <si>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</si>
  <si>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</si>
  <si>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</si>
  <si>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</si>
  <si>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</si>
  <si>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</si>
  <si>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</si>
  <si>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</si>
  <si>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</si>
  <si>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</si>
  <si>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</si>
  <si>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</si>
  <si>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</si>
  <si>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</si>
  <si>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</si>
  <si>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</si>
  <si>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</si>
  <si>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</si>
  <si>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</si>
  <si>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</si>
  <si>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</si>
  <si>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</si>
  <si>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</si>
  <si>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</si>
  <si>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</si>
  <si>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</si>
  <si>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</si>
  <si>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</si>
  <si>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</si>
  <si>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</si>
  <si>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</si>
  <si>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</si>
  <si>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</si>
  <si>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</si>
  <si>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</si>
  <si>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</si>
  <si>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</si>
  <si>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</si>
  <si>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</si>
  <si>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</si>
  <si>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</si>
  <si>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</si>
  <si>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</si>
  <si>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</si>
  <si>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</si>
  <si>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</si>
  <si>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</si>
  <si>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</si>
  <si>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</si>
  <si>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</si>
  <si>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</si>
  <si>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</si>
  <si>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</si>
  <si>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</si>
  <si>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</si>
  <si>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</si>
  <si>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</si>
  <si>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</si>
  <si>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</si>
  <si>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</si>
  <si>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</si>
  <si>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</si>
  <si>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</si>
  <si>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</si>
  <si>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</si>
  <si>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</si>
  <si>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</si>
  <si>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</si>
  <si>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</si>
  <si>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</si>
  <si>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</si>
  <si>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</si>
  <si>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</si>
  <si>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</si>
  <si>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</si>
  <si>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</si>
  <si>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</si>
  <si>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</si>
  <si>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</si>
  <si>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</si>
  <si>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</si>
  <si>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</si>
  <si>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</si>
  <si>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</si>
  <si>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</si>
  <si>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</si>
  <si>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</si>
  <si>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</si>
  <si>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</si>
  <si>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</si>
  <si>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</si>
  <si>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</si>
  <si>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</si>
  <si>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</si>
  <si>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</si>
  <si>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</si>
  <si>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</si>
  <si>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</si>
  <si>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</si>
  <si>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</si>
  <si>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</si>
  <si>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</si>
  <si>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</si>
  <si>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</si>
  <si>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</si>
  <si>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</si>
  <si>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</si>
  <si>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</si>
  <si>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</si>
  <si>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</si>
  <si>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</si>
  <si>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</si>
  <si>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</si>
  <si>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</si>
  <si>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</si>
  <si>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</si>
  <si>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</si>
  <si>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</si>
  <si>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</si>
  <si>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</si>
  <si>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</si>
  <si>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</si>
  <si>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</si>
  <si>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</si>
  <si>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</si>
  <si>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</si>
  <si>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</si>
  <si>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</si>
  <si>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</si>
  <si>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</si>
  <si>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</si>
  <si>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</si>
  <si>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</si>
  <si>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</si>
  <si>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</si>
  <si>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</si>
  <si>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</si>
  <si>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</si>
  <si>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</si>
  <si>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</si>
  <si>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</si>
  <si>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</si>
  <si>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</si>
  <si>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</si>
  <si>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</si>
  <si>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</si>
  <si>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</si>
  <si>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</si>
  <si>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</si>
  <si>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</si>
  <si>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</si>
  <si>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</si>
  <si>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</si>
  <si>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</si>
  <si>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</si>
  <si>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</si>
  <si>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</si>
  <si>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</si>
  <si>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</si>
  <si>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</si>
  <si>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</si>
  <si>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</si>
  <si>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</si>
  <si>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</si>
  <si>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</si>
  <si>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</si>
  <si>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</si>
  <si>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</si>
  <si>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</si>
  <si>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</si>
  <si>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</si>
  <si>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</si>
  <si>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</si>
  <si>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</si>
  <si>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</si>
  <si>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</si>
  <si>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</si>
  <si>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</si>
  <si>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</si>
  <si>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</si>
  <si>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</si>
  <si>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</si>
  <si>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</si>
  <si>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</si>
  <si>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</si>
  <si>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</si>
  <si>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</si>
  <si>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</si>
  <si>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</si>
  <si>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</si>
  <si>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</si>
  <si>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</si>
  <si>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</si>
  <si>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</si>
  <si>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</si>
  <si>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</si>
  <si>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</si>
  <si>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</si>
  <si>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</si>
  <si>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</si>
  <si>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</si>
  <si>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</si>
  <si>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</si>
  <si>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</si>
  <si>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</si>
  <si>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</si>
  <si>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</si>
  <si>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</si>
  <si>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</si>
  <si>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</si>
  <si>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</si>
  <si>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</si>
  <si>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</si>
  <si>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</si>
  <si>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</si>
  <si>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</si>
  <si>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</si>
  <si>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</si>
  <si>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</si>
  <si>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</si>
  <si>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</si>
  <si>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</si>
  <si>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</si>
  <si>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</si>
  <si>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</si>
  <si>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</si>
  <si>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</si>
  <si>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</si>
  <si>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</si>
  <si>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</si>
  <si>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</si>
  <si>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</si>
  <si>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</si>
  <si>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</si>
  <si>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</si>
  <si>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</si>
  <si>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</si>
  <si>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</si>
  <si>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</si>
  <si>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</si>
  <si>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</si>
  <si>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</si>
  <si>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</si>
  <si>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</si>
  <si>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</si>
  <si>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</si>
  <si>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</si>
  <si>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</si>
  <si>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</si>
  <si>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</si>
  <si>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</si>
  <si>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</si>
  <si>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</si>
  <si>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</si>
  <si>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</si>
  <si>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</si>
  <si>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</si>
  <si>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</si>
  <si>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</si>
  <si>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</si>
  <si>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</si>
  <si>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</si>
  <si>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</si>
  <si>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</si>
  <si>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</si>
  <si>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</si>
  <si>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</si>
  <si>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</si>
  <si>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</si>
  <si>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</si>
  <si>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</si>
  <si>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</si>
  <si>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</si>
  <si>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</si>
  <si>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</si>
  <si>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</si>
  <si>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</si>
  <si>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</si>
  <si>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</si>
  <si>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</si>
  <si>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</si>
  <si>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</si>
  <si>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</si>
  <si>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</si>
  <si>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</si>
  <si>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</si>
  <si>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</si>
  <si>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</si>
  <si>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</si>
  <si>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</si>
  <si>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</si>
  <si>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</si>
  <si>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</si>
  <si>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</si>
  <si>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</si>
  <si>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</si>
  <si>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</si>
  <si>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</si>
  <si>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</si>
  <si>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</si>
  <si>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</si>
  <si>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</si>
  <si>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</si>
  <si>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</si>
  <si>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</si>
  <si>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</si>
  <si>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</si>
  <si>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</si>
  <si>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</si>
  <si>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</si>
  <si>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</si>
  <si>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</si>
  <si>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</si>
  <si>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</si>
  <si>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</si>
  <si>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</si>
  <si>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</si>
  <si>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</si>
  <si>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</si>
  <si>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</si>
  <si>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</si>
  <si>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</si>
  <si>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</si>
  <si>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</si>
  <si>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</si>
  <si>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</si>
  <si>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</si>
  <si>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</si>
  <si>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</si>
  <si>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</si>
  <si>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</si>
  <si>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</si>
  <si>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</si>
  <si>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</si>
  <si>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</si>
  <si>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</si>
  <si>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</si>
  <si>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</si>
  <si>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</si>
  <si>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</si>
  <si>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</si>
  <si>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</si>
  <si>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</si>
  <si>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</si>
  <si>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</si>
  <si>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</si>
  <si>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</si>
  <si>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</si>
  <si>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</si>
  <si>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</si>
  <si>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</si>
  <si>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</si>
  <si>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</si>
  <si>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</si>
  <si>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</si>
  <si>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</si>
  <si>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</si>
  <si>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</si>
  <si>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</si>
  <si>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</si>
  <si>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</si>
  <si>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</si>
  <si>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</si>
  <si>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</si>
  <si>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</si>
  <si>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</si>
  <si>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</si>
  <si>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</si>
  <si>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</si>
  <si>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</si>
  <si>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</si>
  <si>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</si>
  <si>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</si>
  <si>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</si>
  <si>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</si>
  <si>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</si>
  <si>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</si>
  <si>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</si>
  <si>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</si>
  <si>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</si>
  <si>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</si>
  <si>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</si>
  <si>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</si>
  <si>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</si>
  <si>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</si>
  <si>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</si>
  <si>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</si>
  <si>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</si>
  <si>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</si>
  <si>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</si>
  <si>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</si>
  <si>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</si>
  <si>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</si>
  <si>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</si>
  <si>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</si>
  <si>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</si>
  <si>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</si>
  <si>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</si>
  <si>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</si>
  <si>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</si>
  <si>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</si>
  <si>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</si>
  <si>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</si>
  <si>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</si>
  <si>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</si>
  <si>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</si>
  <si>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</si>
  <si>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</si>
  <si>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</si>
  <si>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</si>
  <si>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</si>
  <si>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</si>
  <si>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</si>
  <si>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</si>
  <si>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</si>
  <si>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</si>
  <si>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</si>
  <si>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</si>
  <si>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</si>
  <si>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</si>
  <si>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</si>
  <si>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</si>
  <si>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</si>
  <si>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</si>
  <si>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</si>
  <si>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</si>
  <si>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</si>
  <si>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</si>
  <si>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</si>
  <si>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</si>
  <si>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</si>
  <si>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</si>
  <si>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</si>
  <si>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</si>
  <si>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</si>
  <si>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</si>
  <si>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</si>
  <si>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</si>
  <si>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</si>
  <si>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</si>
  <si>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</si>
  <si>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</si>
  <si>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</si>
  <si>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</si>
  <si>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</si>
  <si>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</si>
  <si>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</si>
  <si>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</si>
  <si>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</si>
  <si>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</si>
  <si>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</si>
  <si>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</si>
  <si>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</si>
  <si>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</si>
  <si>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</si>
  <si>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</si>
  <si>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</si>
  <si>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</si>
  <si>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</si>
  <si>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</si>
  <si>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</si>
  <si>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</si>
  <si>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</si>
  <si>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</si>
  <si>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</si>
  <si>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</si>
  <si>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</si>
  <si>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</si>
  <si>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</si>
  <si>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</si>
  <si>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</si>
  <si>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</si>
  <si>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</si>
  <si>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</si>
  <si>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</si>
  <si>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</si>
  <si>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</si>
  <si>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</si>
  <si>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</si>
  <si>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</si>
  <si>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</si>
  <si>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</si>
  <si>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</si>
  <si>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</si>
  <si>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</si>
  <si>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</si>
  <si>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</si>
  <si>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</si>
  <si>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</si>
  <si>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</si>
  <si>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</si>
  <si>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</si>
  <si>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</si>
  <si>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</si>
  <si>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</si>
  <si>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</si>
  <si>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</si>
  <si>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</si>
  <si>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</si>
  <si>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</si>
  <si>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</si>
  <si>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</si>
  <si>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</si>
  <si>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</si>
  <si>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</si>
  <si>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</si>
  <si>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</si>
  <si>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</si>
  <si>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</si>
  <si>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</si>
  <si>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</si>
  <si>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</si>
  <si>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</si>
  <si>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</si>
  <si>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</si>
  <si>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</si>
  <si>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</si>
  <si>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</si>
  <si>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</si>
  <si>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</si>
  <si>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</si>
  <si>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</si>
  <si>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</si>
  <si>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</si>
  <si>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</si>
  <si>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</si>
  <si>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</si>
  <si>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</si>
  <si>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</si>
  <si>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</si>
  <si>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</si>
  <si>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</si>
  <si>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</si>
  <si>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</si>
  <si>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</si>
  <si>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</si>
  <si>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</si>
  <si>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</si>
  <si>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</si>
  <si>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</si>
  <si>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</si>
  <si>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</si>
  <si>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</si>
  <si>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</si>
  <si>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</si>
  <si>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</si>
  <si>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</si>
  <si>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</si>
  <si>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</si>
  <si>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</si>
  <si>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</si>
  <si>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</si>
  <si>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</si>
  <si>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</si>
  <si>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</si>
  <si>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</si>
  <si>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</si>
  <si>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</si>
  <si>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</si>
  <si>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</si>
  <si>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</si>
  <si>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</si>
  <si>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</si>
  <si>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</si>
  <si>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</si>
  <si>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</si>
  <si>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</si>
  <si>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</si>
  <si>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</si>
  <si>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</si>
  <si>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</si>
  <si>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</si>
  <si>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</si>
  <si>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</si>
  <si>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</si>
  <si>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</si>
  <si>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</si>
  <si>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</si>
  <si>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</si>
  <si>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</si>
  <si>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</si>
  <si>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</si>
  <si>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</si>
  <si>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</si>
  <si>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</si>
  <si>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</si>
  <si>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</si>
  <si>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</si>
  <si>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</si>
  <si>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</si>
  <si>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</si>
  <si>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</si>
  <si>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</si>
  <si>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</si>
  <si>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</si>
  <si>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</si>
  <si>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</si>
  <si>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</si>
  <si>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</si>
  <si>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</si>
  <si>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</si>
  <si>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</si>
  <si>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</si>
  <si>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</si>
  <si>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</si>
  <si>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</si>
  <si>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</si>
  <si>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</si>
  <si>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</si>
  <si>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</si>
  <si>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</si>
  <si>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</si>
  <si>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</si>
  <si>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</si>
  <si>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</si>
  <si>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</si>
  <si>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</si>
  <si>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</si>
  <si>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</si>
  <si>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</si>
  <si>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</si>
  <si>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</si>
  <si>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</si>
  <si>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</si>
  <si>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</si>
  <si>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</si>
  <si>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</si>
  <si>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</si>
  <si>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</si>
  <si>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</si>
  <si>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</si>
  <si>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</si>
  <si>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</si>
  <si>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</si>
  <si>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</si>
  <si>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</si>
  <si>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</si>
  <si>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</si>
  <si>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</si>
  <si>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</si>
  <si>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</si>
  <si>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</si>
  <si>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</si>
  <si>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</si>
  <si>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</si>
  <si>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</si>
  <si>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</si>
  <si>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</si>
  <si>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</si>
  <si>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</si>
  <si>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</si>
  <si>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</si>
  <si>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</si>
  <si>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</si>
  <si>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</si>
  <si>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</si>
  <si>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</si>
  <si>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</si>
  <si>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</si>
  <si>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</si>
  <si>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</si>
  <si>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</si>
  <si>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</si>
  <si>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</si>
  <si>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</si>
  <si>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</si>
  <si>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</si>
  <si>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</si>
  <si>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</si>
  <si>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</si>
  <si>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</si>
  <si>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</si>
  <si>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</si>
  <si>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</si>
  <si>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</si>
  <si>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</si>
  <si>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</si>
  <si>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</si>
  <si>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</si>
  <si>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</si>
  <si>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</si>
  <si>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</si>
  <si>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</si>
  <si>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</si>
  <si>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</si>
  <si>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</si>
  <si>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</si>
  <si>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</si>
  <si>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</si>
  <si>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</si>
  <si>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</si>
  <si>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</si>
  <si>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</si>
  <si>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</si>
  <si>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</si>
  <si>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</si>
  <si>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</si>
  <si>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</si>
  <si>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</si>
  <si>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</si>
  <si>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</si>
  <si>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</si>
  <si>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</si>
  <si>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</si>
  <si>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</si>
  <si>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</si>
  <si>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</si>
  <si>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</si>
  <si>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</si>
  <si>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</si>
  <si>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</si>
  <si>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</si>
  <si>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</si>
  <si>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</si>
  <si>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</si>
  <si>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</si>
  <si>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</si>
  <si>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</si>
  <si>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</si>
  <si>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</si>
  <si>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</si>
  <si>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</si>
  <si>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</si>
  <si>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</si>
  <si>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</si>
  <si>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</si>
  <si>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</si>
  <si>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</si>
  <si>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</si>
  <si>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</si>
  <si>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</si>
  <si>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</si>
  <si>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</si>
  <si>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</si>
  <si>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</si>
  <si>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</si>
  <si>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</si>
  <si>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</si>
  <si>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</si>
  <si>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</si>
  <si>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</si>
  <si>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</si>
  <si>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</si>
  <si>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</si>
  <si>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</si>
  <si>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</si>
  <si>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</si>
  <si>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</si>
  <si>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</si>
  <si>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</si>
  <si>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</si>
  <si>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</si>
  <si>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</si>
  <si>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</si>
  <si>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</si>
  <si>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</si>
  <si>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</si>
  <si>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</si>
  <si>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</si>
  <si>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</si>
  <si>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</si>
  <si>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</si>
  <si>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</si>
  <si>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</si>
  <si>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</si>
  <si>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</si>
  <si>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</si>
  <si>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</si>
  <si>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</si>
  <si>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</si>
  <si>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</si>
  <si>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</si>
  <si>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</si>
  <si>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</si>
  <si>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</si>
  <si>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</si>
  <si>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</si>
  <si>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</si>
  <si>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</si>
  <si>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</si>
  <si>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</si>
  <si>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</si>
  <si>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</si>
  <si>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</si>
  <si>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</si>
  <si>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</si>
  <si>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</si>
  <si>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</si>
  <si>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</si>
  <si>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</si>
  <si>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</si>
  <si>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</si>
  <si>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</si>
  <si>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</si>
  <si>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</si>
  <si>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</si>
  <si>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</si>
  <si>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</si>
  <si>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</si>
  <si>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</si>
  <si>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</si>
  <si>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</si>
  <si>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</si>
  <si>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</si>
  <si>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</si>
  <si>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</si>
  <si>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</si>
  <si>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</si>
  <si>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</si>
  <si>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</si>
  <si>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</si>
  <si>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</si>
  <si>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</si>
  <si>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</si>
  <si>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</si>
  <si>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</si>
  <si>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</si>
  <si>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</si>
  <si>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</si>
  <si>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</si>
  <si>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</si>
  <si>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</si>
  <si>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</si>
  <si>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</si>
  <si>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</si>
  <si>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</si>
  <si>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</si>
  <si>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</si>
  <si>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</si>
  <si>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</si>
  <si>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</si>
  <si>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</si>
  <si>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</si>
  <si>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</si>
  <si>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</si>
  <si>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</si>
  <si>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</si>
  <si>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</si>
  <si>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</si>
  <si>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</si>
  <si>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</si>
  <si>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</si>
  <si>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</si>
  <si>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</si>
  <si>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</si>
  <si>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</si>
  <si>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</si>
  <si>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</si>
  <si>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</si>
  <si>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</si>
  <si>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</si>
  <si>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</si>
  <si>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</si>
  <si>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</si>
  <si>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</si>
  <si>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</si>
  <si>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</si>
  <si>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</si>
  <si>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</si>
  <si>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</si>
  <si>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</si>
  <si>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</si>
  <si>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</si>
  <si>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</si>
  <si>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</si>
  <si>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</si>
  <si>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</si>
  <si>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</si>
  <si>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</si>
  <si>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</si>
  <si>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</si>
  <si>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</si>
  <si>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</si>
  <si>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</si>
  <si>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</si>
  <si>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</si>
  <si>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</si>
  <si>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</si>
  <si>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</si>
  <si>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</si>
  <si>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</si>
  <si>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</si>
  <si>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</si>
  <si>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</si>
  <si>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</si>
  <si>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</si>
  <si>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</si>
  <si>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</si>
  <si>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</si>
  <si>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</si>
  <si>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</si>
  <si>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</si>
  <si>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</si>
  <si>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</si>
  <si>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</si>
  <si>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</si>
  <si>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</si>
  <si>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</si>
  <si>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</si>
  <si>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</si>
  <si>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</si>
  <si>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</si>
  <si>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</si>
  <si>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</si>
  <si>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</si>
  <si>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</si>
  <si>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</si>
  <si>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</si>
  <si>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</si>
  <si>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</si>
  <si>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</si>
  <si>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</si>
  <si>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</si>
  <si>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</si>
  <si>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</si>
  <si>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</si>
  <si>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</si>
  <si>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</si>
  <si>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</si>
  <si>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</si>
  <si>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</si>
  <si>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</si>
  <si>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</si>
  <si>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</si>
  <si>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</si>
  <si>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</si>
  <si>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</si>
  <si>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</si>
  <si>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</si>
  <si>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</si>
  <si>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</si>
  <si>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</si>
  <si>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</si>
  <si>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</si>
  <si>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</si>
  <si>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</si>
  <si>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</si>
  <si>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</si>
  <si>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</si>
  <si>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</si>
  <si>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</si>
  <si>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</si>
  <si>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</si>
  <si>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</si>
  <si>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</si>
  <si>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</si>
  <si>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</si>
  <si>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</si>
  <si>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</si>
  <si>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</si>
  <si>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</si>
  <si>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</si>
  <si>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</si>
  <si>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</si>
  <si>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</si>
  <si>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</si>
  <si>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</si>
  <si>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</si>
  <si>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</si>
  <si>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</si>
  <si>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</si>
  <si>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</si>
  <si>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</si>
  <si>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</si>
  <si>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</si>
  <si>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</si>
  <si>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</si>
  <si>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</si>
  <si>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</si>
  <si>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</si>
  <si>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</si>
  <si>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</si>
  <si>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</si>
  <si>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</si>
  <si>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</si>
  <si>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</si>
  <si>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</si>
  <si>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</si>
  <si>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</si>
  <si>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</si>
  <si>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</si>
  <si>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</si>
  <si>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</si>
  <si>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</si>
  <si>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</si>
  <si>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</si>
  <si>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</si>
  <si>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</si>
  <si>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</si>
  <si>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</si>
  <si>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</si>
  <si>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</si>
  <si>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</si>
  <si>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</si>
  <si>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</si>
  <si>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</si>
  <si>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</si>
  <si>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</si>
  <si>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</si>
  <si>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</si>
  <si>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</si>
  <si>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</si>
  <si>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</si>
  <si>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</si>
  <si>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</si>
  <si>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</si>
  <si>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</si>
  <si>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</si>
  <si>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</si>
  <si>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</si>
  <si>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</si>
  <si>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</si>
  <si>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</si>
  <si>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</si>
  <si>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</si>
  <si>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</si>
  <si>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</si>
  <si>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</si>
  <si>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</si>
  <si>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</si>
  <si>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</si>
  <si>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</si>
  <si>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</si>
  <si>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</si>
  <si>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</si>
  <si>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</si>
  <si>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</si>
  <si>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</si>
  <si>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</si>
  <si>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</si>
  <si>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</si>
  <si>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</si>
  <si>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</si>
  <si>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</si>
  <si>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</si>
  <si>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</si>
  <si>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</si>
  <si>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</si>
  <si>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</si>
  <si>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</si>
  <si>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</si>
  <si>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</si>
  <si>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</si>
  <si>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</si>
  <si>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</si>
  <si>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</si>
  <si>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</si>
  <si>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</si>
  <si>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</si>
  <si>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</si>
  <si>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</si>
  <si>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</si>
  <si>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</si>
  <si>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</si>
  <si>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</si>
  <si>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</si>
  <si>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</si>
  <si>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</si>
  <si>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</si>
  <si>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</si>
  <si>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</si>
  <si>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</si>
  <si>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</si>
  <si>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</si>
  <si>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</si>
  <si>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</si>
  <si>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</si>
  <si>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</si>
  <si>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</si>
  <si>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</si>
  <si>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</si>
  <si>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</si>
  <si>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</si>
  <si>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</si>
  <si>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</si>
  <si>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</si>
  <si>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</si>
  <si>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</si>
  <si>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</si>
  <si>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</si>
  <si>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</si>
  <si>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</si>
  <si>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</si>
  <si>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</si>
  <si>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</si>
  <si>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</si>
  <si>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</si>
  <si>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</si>
  <si>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</si>
  <si>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</si>
  <si>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</si>
  <si>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</si>
  <si>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</si>
  <si>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</si>
  <si>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</si>
  <si>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</si>
  <si>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</si>
  <si>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</si>
  <si>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</si>
  <si>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</si>
  <si>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</si>
  <si>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</si>
  <si>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</si>
  <si>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</si>
  <si>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</si>
  <si>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</si>
  <si>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</si>
  <si>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</si>
  <si>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</si>
  <si>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</si>
  <si>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</si>
  <si>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</si>
  <si>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</si>
  <si>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</si>
  <si>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</si>
  <si>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</si>
  <si>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</si>
  <si>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</si>
  <si>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</si>
  <si>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</si>
  <si>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</si>
  <si>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</si>
  <si>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</si>
  <si>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</si>
  <si>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</si>
  <si>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</si>
  <si>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</si>
  <si>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</si>
  <si>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</si>
  <si>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</si>
  <si>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</si>
  <si>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</si>
  <si>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</si>
  <si>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</si>
  <si>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</si>
  <si>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</si>
  <si>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</si>
  <si>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</si>
  <si>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</si>
  <si>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</si>
  <si>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</si>
  <si>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</si>
  <si>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</si>
  <si>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</si>
  <si>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</si>
  <si>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</si>
  <si>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</si>
  <si>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</si>
  <si>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</si>
  <si>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</si>
  <si>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</si>
  <si>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</si>
  <si>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</si>
  <si>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</si>
  <si>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</si>
  <si>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</si>
  <si>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</si>
  <si>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</si>
  <si>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</si>
  <si>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</si>
  <si>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</si>
  <si>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</si>
  <si>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</si>
  <si>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</si>
  <si>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</si>
  <si>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</si>
  <si>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</si>
  <si>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</si>
  <si>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</si>
  <si>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</si>
  <si>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</si>
  <si>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</si>
  <si>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</si>
  <si>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</si>
  <si>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</si>
  <si>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</si>
  <si>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</si>
  <si>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</si>
  <si>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</si>
  <si>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</si>
  <si>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</si>
  <si>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</si>
  <si>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</si>
  <si>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</si>
  <si>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</si>
  <si>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</si>
  <si>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</si>
  <si>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</si>
  <si>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</si>
  <si>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</si>
  <si>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</si>
  <si>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</si>
  <si>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</si>
  <si>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</si>
  <si>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</si>
  <si>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</si>
  <si>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</si>
  <si>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</si>
  <si>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</si>
  <si>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</si>
  <si>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</si>
  <si>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</si>
  <si>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</si>
  <si>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</si>
  <si>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</si>
  <si>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</si>
  <si>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</si>
  <si>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</si>
  <si>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</si>
  <si>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</si>
  <si>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</si>
  <si>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</si>
  <si>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</si>
  <si>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</si>
  <si>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</si>
  <si>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</si>
  <si>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</si>
  <si>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</si>
  <si>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</si>
  <si>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</si>
  <si>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</si>
  <si>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</si>
  <si>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</si>
  <si>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</si>
  <si>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</si>
  <si>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</si>
  <si>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</si>
  <si>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</si>
  <si>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</si>
  <si>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</si>
  <si>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</si>
  <si>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</si>
  <si>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</si>
  <si>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</si>
  <si>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</si>
  <si>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</si>
  <si>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</si>
  <si>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</si>
  <si>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</si>
  <si>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</si>
  <si>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</si>
  <si>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</si>
  <si>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</si>
  <si>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</si>
  <si>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</si>
  <si>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</si>
  <si>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</si>
  <si>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</si>
  <si>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</si>
  <si>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</si>
  <si>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</si>
  <si>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</si>
  <si>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</si>
  <si>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</si>
  <si>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</si>
  <si>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</si>
  <si>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</si>
  <si>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</si>
  <si>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</si>
  <si>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</si>
  <si>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</si>
  <si>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</si>
  <si>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</si>
  <si>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</si>
  <si>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</si>
  <si>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</si>
  <si>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</si>
  <si>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</si>
  <si>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</si>
  <si>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</si>
  <si>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</si>
  <si>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</si>
  <si>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</si>
  <si>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</si>
  <si>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</si>
  <si>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</si>
  <si>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</si>
  <si>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</si>
  <si>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</si>
  <si>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</si>
  <si>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</si>
  <si>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</si>
  <si>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</si>
  <si>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</si>
  <si>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</si>
  <si>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</si>
  <si>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</si>
  <si>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</si>
  <si>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</si>
  <si>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</si>
  <si>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</si>
  <si>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</si>
  <si>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</si>
  <si>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</si>
  <si>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</si>
  <si>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</si>
  <si>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</si>
  <si>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</si>
  <si>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</si>
  <si>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</si>
  <si>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</si>
  <si>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</si>
  <si>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</si>
  <si>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</si>
  <si>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</si>
  <si>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</si>
  <si>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</si>
  <si>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</si>
  <si>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</si>
  <si>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</si>
  <si>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</si>
  <si>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</si>
  <si>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</si>
  <si>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</si>
  <si>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</si>
  <si>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</si>
  <si>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</si>
  <si>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</si>
  <si>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</si>
  <si>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</si>
  <si>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</si>
  <si>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</si>
  <si>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</si>
  <si>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</si>
  <si>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</si>
  <si>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</si>
  <si>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</si>
  <si>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</si>
  <si>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</si>
  <si>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</si>
  <si>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</si>
  <si>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</si>
  <si>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</si>
  <si>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</si>
  <si>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</si>
  <si>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</si>
  <si>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</si>
  <si>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</si>
  <si>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</si>
  <si>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</si>
  <si>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</si>
  <si>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</si>
  <si>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</si>
  <si>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</si>
  <si>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</si>
  <si>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</si>
  <si>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</si>
  <si>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</si>
  <si>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</si>
  <si>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</si>
  <si>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</si>
  <si>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</si>
  <si>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</si>
  <si>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</si>
  <si>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</si>
  <si>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</si>
  <si>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</si>
  <si>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</si>
  <si>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</si>
  <si>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</si>
  <si>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</si>
  <si>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</si>
  <si>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</si>
  <si>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</si>
  <si>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</si>
  <si>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</si>
  <si>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</si>
  <si>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</si>
  <si>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</si>
  <si>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</si>
  <si>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</si>
  <si>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</si>
  <si>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</si>
  <si>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</si>
  <si>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</si>
  <si>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</si>
  <si>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</si>
  <si>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</si>
  <si>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</si>
  <si>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</si>
  <si>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</si>
  <si>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</si>
  <si>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</si>
  <si>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</si>
  <si>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</si>
  <si>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</si>
  <si>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</si>
  <si>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</si>
  <si>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</si>
  <si>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</si>
  <si>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</si>
  <si>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</si>
  <si>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</si>
  <si>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</si>
  <si>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</si>
  <si>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</si>
  <si>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</si>
  <si>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</si>
  <si>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</si>
  <si>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</si>
  <si>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</si>
  <si>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</si>
  <si>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</si>
  <si>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</si>
  <si>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</si>
  <si>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</si>
  <si>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</si>
  <si>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</si>
  <si>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</si>
  <si>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</si>
  <si>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</si>
  <si>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</si>
  <si>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</si>
  <si>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</si>
  <si>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</si>
  <si>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</si>
  <si>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</si>
  <si>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</si>
  <si>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</si>
  <si>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</si>
  <si>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</si>
  <si>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</si>
  <si>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</si>
  <si>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</si>
  <si>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</si>
  <si>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</si>
  <si>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</si>
  <si>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</si>
  <si>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</si>
  <si>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</si>
  <si>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</si>
  <si>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</si>
  <si>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</si>
  <si>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</si>
  <si>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</si>
  <si>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</si>
  <si>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</si>
  <si>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</si>
  <si>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</si>
  <si>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</si>
  <si>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</si>
  <si>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</si>
  <si>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</si>
  <si>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</si>
  <si>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</si>
  <si>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</si>
  <si>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</si>
  <si>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</si>
  <si>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</si>
  <si>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</si>
  <si>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</si>
  <si>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</si>
  <si>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</si>
  <si>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</si>
  <si>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</si>
  <si>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</si>
  <si>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</si>
  <si>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</si>
  <si>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</si>
  <si>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</si>
  <si>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</si>
  <si>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</si>
  <si>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</si>
  <si>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</si>
  <si>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</si>
  <si>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</si>
  <si>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</si>
  <si>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</si>
  <si>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</si>
  <si>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</si>
  <si>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</si>
  <si>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</si>
  <si>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</si>
  <si>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</si>
  <si>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</si>
  <si>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</si>
  <si>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</si>
  <si>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</si>
  <si>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</si>
  <si>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</si>
  <si>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</si>
  <si>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</si>
  <si>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</si>
  <si>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</si>
  <si>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</si>
  <si>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</si>
  <si>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</si>
  <si>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</si>
  <si>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</si>
  <si>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</si>
  <si>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</si>
  <si>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</si>
  <si>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</si>
  <si>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</si>
  <si>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</si>
  <si>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</si>
  <si>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</si>
  <si>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</si>
  <si>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</si>
  <si>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</si>
  <si>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</si>
  <si>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</si>
  <si>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</si>
  <si>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</si>
  <si>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</si>
  <si>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</si>
  <si>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</si>
  <si>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</si>
  <si>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</si>
  <si>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</si>
  <si>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</si>
  <si>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</si>
  <si>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</si>
  <si>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</si>
  <si>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</si>
  <si>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</si>
  <si>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</si>
  <si>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</si>
  <si>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</si>
  <si>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</si>
  <si>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</si>
  <si>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</si>
  <si>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</si>
  <si>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</si>
  <si>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</si>
  <si>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</si>
  <si>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</si>
  <si>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</si>
  <si>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</si>
  <si>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</si>
  <si>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</si>
  <si>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</si>
  <si>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</si>
  <si>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</si>
  <si>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</si>
  <si>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</si>
  <si>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</si>
  <si>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</si>
  <si>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</si>
  <si>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</si>
  <si>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</si>
  <si>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</si>
  <si>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</si>
  <si>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</si>
  <si>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</si>
  <si>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</si>
  <si>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</si>
  <si>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</si>
  <si>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</si>
  <si>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</si>
  <si>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</si>
  <si>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</si>
  <si>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</si>
  <si>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</si>
  <si>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</si>
  <si>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</si>
  <si>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</si>
  <si>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</si>
  <si>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</si>
  <si>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</si>
  <si>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</si>
  <si>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</si>
  <si>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</si>
  <si>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</si>
  <si>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</si>
  <si>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</si>
  <si>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</si>
  <si>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</si>
  <si>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</si>
  <si>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</si>
  <si>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</si>
  <si>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</si>
  <si>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</si>
  <si>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</si>
  <si>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</si>
  <si>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</si>
  <si>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</si>
  <si>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</si>
  <si>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</si>
  <si>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</si>
  <si>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</si>
  <si>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</si>
  <si>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</si>
  <si>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</si>
  <si>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</si>
  <si>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</si>
  <si>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</si>
  <si>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</si>
  <si>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</si>
  <si>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</si>
  <si>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</si>
  <si>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</si>
  <si>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</si>
  <si>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</si>
  <si>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</si>
  <si>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</si>
  <si>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</si>
  <si>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</si>
  <si>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</si>
  <si>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</si>
  <si>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</si>
  <si>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</si>
  <si>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</si>
  <si>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</si>
  <si>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</si>
  <si>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</si>
  <si>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</si>
  <si>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</si>
  <si>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</si>
  <si>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</si>
  <si>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</si>
  <si>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</si>
  <si>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</si>
  <si>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</si>
  <si>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</si>
  <si>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</si>
  <si>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</si>
  <si>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</si>
  <si>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</si>
  <si>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</si>
  <si>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</si>
  <si>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</si>
  <si>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</si>
  <si>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</si>
  <si>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</si>
  <si>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</si>
  <si>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</si>
  <si>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</si>
  <si>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</si>
  <si>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</si>
  <si>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</si>
  <si>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</si>
  <si>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</si>
  <si>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</si>
  <si>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</si>
  <si>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</si>
  <si>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</si>
  <si>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</si>
  <si>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</si>
  <si>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</si>
  <si>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</si>
  <si>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</si>
  <si>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</si>
  <si>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</si>
  <si>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</si>
  <si>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</si>
  <si>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</si>
  <si>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</si>
  <si>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</si>
  <si>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</si>
  <si>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</si>
  <si>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</si>
  <si>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</si>
  <si>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</si>
  <si>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</si>
  <si>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</si>
  <si>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</si>
  <si>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</si>
  <si>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</si>
  <si>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</si>
  <si>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</si>
  <si>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</si>
  <si>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</si>
  <si>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</si>
  <si>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</si>
  <si>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</si>
  <si>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</si>
  <si>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</si>
  <si>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</si>
  <si>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</si>
  <si>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</si>
  <si>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</si>
  <si>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</si>
  <si>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</si>
  <si>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</si>
  <si>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</si>
  <si>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</si>
  <si>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</si>
  <si>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</si>
  <si>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</si>
  <si>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</si>
  <si>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</si>
  <si>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</si>
  <si>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</si>
  <si>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</si>
  <si>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</si>
  <si>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</si>
  <si>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</si>
  <si>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</si>
  <si>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</si>
  <si>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</si>
  <si>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</si>
  <si>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</si>
  <si>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</si>
  <si>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</si>
  <si>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</si>
  <si>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</si>
  <si>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</si>
  <si>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</si>
  <si>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</si>
  <si>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</si>
  <si>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</si>
  <si>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</si>
  <si>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</si>
  <si>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</si>
  <si>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</si>
  <si>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</si>
  <si>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</si>
  <si>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</si>
  <si>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</si>
  <si>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</si>
  <si>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</si>
  <si>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</si>
  <si>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</si>
  <si>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</si>
  <si>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</si>
  <si>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</si>
  <si>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</si>
  <si>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</si>
  <si>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</si>
  <si>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</si>
  <si>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</si>
  <si>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</si>
  <si>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</si>
  <si>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</si>
  <si>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</si>
  <si>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</si>
  <si>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</si>
  <si>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</si>
  <si>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</si>
  <si>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</si>
  <si>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</si>
  <si>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</si>
  <si>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</si>
  <si>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</si>
  <si>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</si>
  <si>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</si>
  <si>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</si>
  <si>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</si>
  <si>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</si>
  <si>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</si>
  <si>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</si>
  <si>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</si>
  <si>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</si>
  <si>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</si>
  <si>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</si>
  <si>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</si>
  <si>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</si>
  <si>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</si>
  <si>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</si>
  <si>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</si>
  <si>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</si>
  <si>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</si>
  <si>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</si>
  <si>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</si>
  <si>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</si>
  <si>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</si>
  <si>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</si>
  <si>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</si>
  <si>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</si>
  <si>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</si>
  <si>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</si>
  <si>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</si>
  <si>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</si>
  <si>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</si>
  <si>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</si>
  <si>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</si>
  <si>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</si>
  <si>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</si>
  <si>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</si>
  <si>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</si>
  <si>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</si>
  <si>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</si>
  <si>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</si>
  <si>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</si>
  <si>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</si>
  <si>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</si>
  <si>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</si>
  <si>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</si>
  <si>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</si>
  <si>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</si>
  <si>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</si>
  <si>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</si>
  <si>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</si>
  <si>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</si>
  <si>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</si>
  <si>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</si>
  <si>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</si>
  <si>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</si>
  <si>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</si>
  <si>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</si>
  <si>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</si>
  <si>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</si>
  <si>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</si>
  <si>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</si>
  <si>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</si>
  <si>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</si>
  <si>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</si>
  <si>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</si>
  <si>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</si>
  <si>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</si>
  <si>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</si>
  <si>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</si>
  <si>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</si>
  <si>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</si>
  <si>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</si>
  <si>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</si>
  <si>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</si>
  <si>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</si>
  <si>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</si>
  <si>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</si>
  <si>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</si>
  <si>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</si>
  <si>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</si>
  <si>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</si>
  <si>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</si>
  <si>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</si>
  <si>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</si>
  <si>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</si>
  <si>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</si>
  <si>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</si>
  <si>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</si>
  <si>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</si>
  <si>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</si>
  <si>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</si>
  <si>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</si>
  <si>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</si>
  <si>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</si>
  <si>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</si>
  <si>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</si>
  <si>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</si>
  <si>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</si>
  <si>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</si>
  <si>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</si>
  <si>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</si>
  <si>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</si>
  <si>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</si>
  <si>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</si>
  <si>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</si>
  <si>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</si>
  <si>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</si>
  <si>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</si>
  <si>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</si>
  <si>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</si>
  <si>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</si>
  <si>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</si>
  <si>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</si>
  <si>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</si>
  <si>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</si>
  <si>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</si>
  <si>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</si>
  <si>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</si>
  <si>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</si>
  <si>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</si>
  <si>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</si>
  <si>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</si>
  <si>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</si>
  <si>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</si>
  <si>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</si>
  <si>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</si>
  <si>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</si>
  <si>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</si>
  <si>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</si>
  <si>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</si>
  <si>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</si>
  <si>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</si>
  <si>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</si>
  <si>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</si>
  <si>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</si>
  <si>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</si>
  <si>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</si>
  <si>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</si>
  <si>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</si>
  <si>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</si>
  <si>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</si>
  <si>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</si>
  <si>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</si>
  <si>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</si>
  <si>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</si>
  <si>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</si>
  <si>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</si>
  <si>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</si>
  <si>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</si>
  <si>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</si>
  <si>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</si>
  <si>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</si>
  <si>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</si>
  <si>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</si>
  <si>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</si>
  <si>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</si>
  <si>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</si>
  <si>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</si>
  <si>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</si>
  <si>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</si>
  <si>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</si>
  <si>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</si>
  <si>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</si>
  <si>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</si>
  <si>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</si>
  <si>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</si>
  <si>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</si>
  <si>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</si>
  <si>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</si>
  <si>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</si>
  <si>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</si>
  <si>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</si>
  <si>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</si>
  <si>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</si>
  <si>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</si>
  <si>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</si>
  <si>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</si>
  <si>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</si>
  <si>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</si>
  <si>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</si>
  <si>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</si>
  <si>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</si>
  <si>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</si>
  <si>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</si>
  <si>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</si>
  <si>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</si>
  <si>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</si>
  <si>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</si>
  <si>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</si>
  <si>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</si>
  <si>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</si>
  <si>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</si>
  <si>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</si>
  <si>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</si>
  <si>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</si>
  <si>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</si>
  <si>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</si>
  <si>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</si>
  <si>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</si>
  <si>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</si>
  <si>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</si>
  <si>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</si>
  <si>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</si>
  <si>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</si>
  <si>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</si>
  <si>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</si>
  <si>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</si>
  <si>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</si>
  <si>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</si>
  <si>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</si>
  <si>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</si>
  <si>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</si>
  <si>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</si>
  <si>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</si>
  <si>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</si>
  <si>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</si>
  <si>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</si>
  <si>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</si>
  <si>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</si>
  <si>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</si>
  <si>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</si>
  <si>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</si>
  <si>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</si>
  <si>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</si>
  <si>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</si>
  <si>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</si>
  <si>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</si>
  <si>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</si>
  <si>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</si>
  <si>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</si>
  <si>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</si>
  <si>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</si>
  <si>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</si>
  <si>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</si>
  <si>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</si>
  <si>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</si>
  <si>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</si>
  <si>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</si>
  <si>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</si>
  <si>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</si>
  <si>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</si>
  <si>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</si>
  <si>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</si>
  <si>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</si>
  <si>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</si>
  <si>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</si>
  <si>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</si>
  <si>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</si>
  <si>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</si>
  <si>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</si>
  <si>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</si>
  <si>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</si>
  <si>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</si>
  <si>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</si>
  <si>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</si>
  <si>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</si>
  <si>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</si>
  <si>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</si>
  <si>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</si>
  <si>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</si>
  <si>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</si>
  <si>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</si>
  <si>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</si>
  <si>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</si>
  <si>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</si>
  <si>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</si>
  <si>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</si>
  <si>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</si>
  <si>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</si>
  <si>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</si>
  <si>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</si>
  <si>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</si>
  <si>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</si>
  <si>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</si>
  <si>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</si>
  <si>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</si>
  <si>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</si>
  <si>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</si>
  <si>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</si>
  <si>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</si>
  <si>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</si>
  <si>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</si>
  <si>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</si>
  <si>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</si>
  <si>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</si>
  <si>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</si>
  <si>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</si>
  <si>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</si>
  <si>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</si>
  <si>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</si>
  <si>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</si>
  <si>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</si>
  <si>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</si>
  <si>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</si>
  <si>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</si>
  <si>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</si>
  <si>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</si>
  <si>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</si>
  <si>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</si>
  <si>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</si>
  <si>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</si>
  <si>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</si>
  <si>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</si>
  <si>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</si>
  <si>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</si>
  <si>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</si>
  <si>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</si>
  <si>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</si>
  <si>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</si>
  <si>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</si>
  <si>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</si>
  <si>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</si>
  <si>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</si>
  <si>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</si>
  <si>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</si>
  <si>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</si>
  <si>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</si>
  <si>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</si>
  <si>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</si>
  <si>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</si>
  <si>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</si>
  <si>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</si>
  <si>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</si>
  <si>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</si>
  <si>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</si>
  <si>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</si>
  <si>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</si>
  <si>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</si>
  <si>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</si>
  <si>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</si>
  <si>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</si>
  <si>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</si>
  <si>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</si>
  <si>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</si>
  <si>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</si>
  <si>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</si>
  <si>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</si>
  <si>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</si>
  <si>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</si>
  <si>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</si>
  <si>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</si>
  <si>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</si>
  <si>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</si>
  <si>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</si>
  <si>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</si>
  <si>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</si>
  <si>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</si>
  <si>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</si>
  <si>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</si>
  <si>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</si>
  <si>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</si>
  <si>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</si>
  <si>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</si>
  <si>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</si>
  <si>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</si>
  <si>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</si>
  <si>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</si>
  <si>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</si>
  <si>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</si>
  <si>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</si>
  <si>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</si>
  <si>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</si>
  <si>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</si>
  <si>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</si>
  <si>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</si>
  <si>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</si>
  <si>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</si>
  <si>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</si>
  <si>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</si>
  <si>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</si>
  <si>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</si>
  <si>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</si>
  <si>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</si>
  <si>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</si>
  <si>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</si>
  <si>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</si>
  <si>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</si>
  <si>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</si>
  <si>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</si>
  <si>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</si>
  <si>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</si>
  <si>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</si>
  <si>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</si>
  <si>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</si>
  <si>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</si>
  <si>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</si>
  <si>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</si>
  <si>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</si>
  <si>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</si>
  <si>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</si>
  <si>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</si>
  <si>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</si>
  <si>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</si>
  <si>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</si>
  <si>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</si>
  <si>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</si>
  <si>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</si>
  <si>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</si>
  <si>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</si>
  <si>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</si>
  <si>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</si>
  <si>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</si>
  <si>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</si>
  <si>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</si>
  <si>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</si>
  <si>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</si>
  <si>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</si>
  <si>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</si>
  <si>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</si>
  <si>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</si>
  <si>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</si>
  <si>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</si>
  <si>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</si>
  <si>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</si>
  <si>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</si>
  <si>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</si>
  <si>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</si>
  <si>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</si>
  <si>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</si>
  <si>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</si>
  <si>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</si>
  <si>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</si>
  <si>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</si>
  <si>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</si>
  <si>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</si>
  <si>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</si>
  <si>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</si>
  <si>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</si>
  <si>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</si>
  <si>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</si>
  <si>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</si>
  <si>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</si>
  <si>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</si>
  <si>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</si>
  <si>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</si>
  <si>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</si>
  <si>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</si>
  <si>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</si>
  <si>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</si>
  <si>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</si>
  <si>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</si>
  <si>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</si>
  <si>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</si>
  <si>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</si>
  <si>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</si>
  <si>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</si>
  <si>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</si>
  <si>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</si>
  <si>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</si>
  <si>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</si>
  <si>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</si>
  <si>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</si>
  <si>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</si>
  <si>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</si>
  <si>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</si>
  <si>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</si>
  <si>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</si>
  <si>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</si>
  <si>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</si>
  <si>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</si>
  <si>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</si>
  <si>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</si>
  <si>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</si>
  <si>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</si>
  <si>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</si>
  <si>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</si>
  <si>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</si>
  <si>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</si>
  <si>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</si>
  <si>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</si>
  <si>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</si>
  <si>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</si>
  <si>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</si>
  <si>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</si>
  <si>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</si>
  <si>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</si>
  <si>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</si>
  <si>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</si>
  <si>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</si>
  <si>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</si>
  <si>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</si>
  <si>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</si>
  <si>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</si>
  <si>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</si>
  <si>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</si>
  <si>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</si>
  <si>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</si>
  <si>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</si>
  <si>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</si>
  <si>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</si>
  <si>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</si>
  <si>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</si>
  <si>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</si>
  <si>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</si>
  <si>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</si>
  <si>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</si>
  <si>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</si>
  <si>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</si>
  <si>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</si>
  <si>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</si>
  <si>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</si>
  <si>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</si>
  <si>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</si>
  <si>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</si>
  <si>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</si>
  <si>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</si>
  <si>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</si>
  <si>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</si>
  <si>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</si>
  <si>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</si>
  <si>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</si>
  <si>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</si>
  <si>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</si>
  <si>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</si>
  <si>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</si>
  <si>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</si>
  <si>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</si>
  <si>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</si>
  <si>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</si>
  <si>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</si>
  <si>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</si>
  <si>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</si>
  <si>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</si>
  <si>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</si>
  <si>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</si>
  <si>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</si>
  <si>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</si>
  <si>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</si>
  <si>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</si>
  <si>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</si>
  <si>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</si>
  <si>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</si>
  <si>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</si>
  <si>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</si>
  <si>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</si>
  <si>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</si>
  <si>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</si>
  <si>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</si>
  <si>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</si>
  <si>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</si>
  <si>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</si>
  <si>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</si>
  <si>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</si>
  <si>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</si>
  <si>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</si>
  <si>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</si>
  <si>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</si>
  <si>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</si>
  <si>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</si>
  <si>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</si>
  <si>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</si>
  <si>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</si>
  <si>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</si>
  <si>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</si>
  <si>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</si>
  <si>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</si>
  <si>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</si>
  <si>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</si>
  <si>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</si>
  <si>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</si>
  <si>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</si>
  <si>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</si>
  <si>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</si>
  <si>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</si>
  <si>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</si>
  <si>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</si>
  <si>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</si>
  <si>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</si>
  <si>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</si>
  <si>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</si>
  <si>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</si>
  <si>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</si>
  <si>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</si>
  <si>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</si>
  <si>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</si>
  <si>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</si>
  <si>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</si>
  <si>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</si>
  <si>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</si>
  <si>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</si>
  <si>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</si>
  <si>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</si>
  <si>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</si>
  <si>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</si>
  <si>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</si>
  <si>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</si>
  <si>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</si>
  <si>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</si>
  <si>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</si>
  <si>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</si>
  <si>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</si>
  <si>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</si>
  <si>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</si>
  <si>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</si>
  <si>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</si>
  <si>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</si>
  <si>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</si>
  <si>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</si>
  <si>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</si>
  <si>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</si>
  <si>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</si>
  <si>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</si>
  <si>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</si>
  <si>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</si>
  <si>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</si>
  <si>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</si>
  <si>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</si>
  <si>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</si>
  <si>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</si>
  <si>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</si>
  <si>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</si>
  <si>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</si>
  <si>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</si>
  <si>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</si>
  <si>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</si>
  <si>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</si>
  <si>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</si>
  <si>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</si>
  <si>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</si>
  <si>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</si>
  <si>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</si>
  <si>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</si>
  <si>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</si>
  <si>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</si>
  <si>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</si>
  <si>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</si>
  <si>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</si>
  <si>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</si>
  <si>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</si>
  <si>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</si>
  <si>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</si>
  <si>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</si>
  <si>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</si>
  <si>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</si>
  <si>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</si>
  <si>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</si>
  <si>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</si>
  <si>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</si>
  <si>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</si>
  <si>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</si>
  <si>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</si>
  <si>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</si>
  <si>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</si>
  <si>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</si>
  <si>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</si>
  <si>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</si>
  <si>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</si>
  <si>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</si>
  <si>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</si>
  <si>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</si>
  <si>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</si>
  <si>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</si>
  <si>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</si>
  <si>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</si>
  <si>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</si>
  <si>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</si>
  <si>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</si>
  <si>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</si>
  <si>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</si>
  <si>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</si>
  <si>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</si>
  <si>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</si>
  <si>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</si>
  <si>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</si>
  <si>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</si>
  <si>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</si>
  <si>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</si>
  <si>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</si>
  <si>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</si>
  <si>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</si>
  <si>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</si>
  <si>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</si>
  <si>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</si>
  <si>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</si>
  <si>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</si>
  <si>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</si>
  <si>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</si>
  <si>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</si>
  <si>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</si>
  <si>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</si>
  <si>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</si>
  <si>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</si>
  <si>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</si>
  <si>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</si>
  <si>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</si>
  <si>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</si>
  <si>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</si>
  <si>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</si>
  <si>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</si>
  <si>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</si>
  <si>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</si>
  <si>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</si>
  <si>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</si>
  <si>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</si>
  <si>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</si>
  <si>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</si>
  <si>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</si>
  <si>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</si>
  <si>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</si>
  <si>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</si>
  <si>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</si>
  <si>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</si>
  <si>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</si>
  <si>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</si>
  <si>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</si>
  <si>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</si>
  <si>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</si>
  <si>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</si>
  <si>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</si>
  <si>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</si>
  <si>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</si>
  <si>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</si>
  <si>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</si>
  <si>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</si>
  <si>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</si>
  <si>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</si>
  <si>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</si>
  <si>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</si>
  <si>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</si>
  <si>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</si>
  <si>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</si>
  <si>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</si>
  <si>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</si>
  <si>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</si>
  <si>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</si>
  <si>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</si>
  <si>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</si>
  <si>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</si>
  <si>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</si>
  <si>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</si>
  <si>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</si>
  <si>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</si>
  <si>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</si>
  <si>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</si>
  <si>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</si>
  <si>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</si>
  <si>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</si>
  <si>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</si>
  <si>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</si>
  <si>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</si>
  <si>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</si>
  <si>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</si>
  <si>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</si>
  <si>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</si>
  <si>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</si>
  <si>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</si>
  <si>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</si>
  <si>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</si>
  <si>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</si>
  <si>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</si>
  <si>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</si>
  <si>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</si>
  <si>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</si>
  <si>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</si>
  <si>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</si>
  <si>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</si>
  <si>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</si>
  <si>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</si>
  <si>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</si>
  <si>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</si>
  <si>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</si>
  <si>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</si>
  <si>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</si>
  <si>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</si>
  <si>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</si>
  <si>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</si>
  <si>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</si>
  <si>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</si>
  <si>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</si>
  <si>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</si>
  <si>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</si>
  <si>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</si>
  <si>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</si>
  <si>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</si>
  <si>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</si>
  <si>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</si>
  <si>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</si>
  <si>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</si>
  <si>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</si>
  <si>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</si>
  <si>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</si>
  <si>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</si>
  <si>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</si>
  <si>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</si>
  <si>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</si>
  <si>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</si>
  <si>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</si>
  <si>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</si>
  <si>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</si>
  <si>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</si>
  <si>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</si>
  <si>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</si>
  <si>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</si>
  <si>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</si>
  <si>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</si>
  <si>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</si>
  <si>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</si>
  <si>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</si>
  <si>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</si>
  <si>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</si>
  <si>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</si>
  <si>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</si>
  <si>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</si>
  <si>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</si>
  <si>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</si>
  <si>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</si>
  <si>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</si>
  <si>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</si>
  <si>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</si>
  <si>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</si>
  <si>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</si>
  <si>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</si>
  <si>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</si>
  <si>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</si>
  <si>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</si>
  <si>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</si>
  <si>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</si>
  <si>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</si>
  <si>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</si>
  <si>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</si>
  <si>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</si>
  <si>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</si>
  <si>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</si>
  <si>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</si>
  <si>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</si>
  <si>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</si>
  <si>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</si>
  <si>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</si>
  <si>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</si>
  <si>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</si>
  <si>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</si>
  <si>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</si>
  <si>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</si>
  <si>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</si>
  <si>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</si>
  <si>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</si>
  <si>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</si>
  <si>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</si>
  <si>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</si>
  <si>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</si>
  <si>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</si>
  <si>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</si>
  <si>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</si>
  <si>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</si>
  <si>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</si>
  <si>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</si>
  <si>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</si>
  <si>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</si>
  <si>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</si>
  <si>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</si>
  <si>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</si>
  <si>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</si>
  <si>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</si>
  <si>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</si>
  <si>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</si>
  <si>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</si>
  <si>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</si>
  <si>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</si>
  <si>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</si>
  <si>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</si>
  <si>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</si>
  <si>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</si>
  <si>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</si>
  <si>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</si>
  <si>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</si>
  <si>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</si>
  <si>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</si>
  <si>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</si>
  <si>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</si>
  <si>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</si>
  <si>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</si>
  <si>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</si>
  <si>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</si>
  <si>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</si>
  <si>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</si>
  <si>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</si>
  <si>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</si>
  <si>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</si>
  <si>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</si>
  <si>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</si>
  <si>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</si>
  <si>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</si>
  <si>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</si>
  <si>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</si>
  <si>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</si>
  <si>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</si>
  <si>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</si>
  <si>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</si>
  <si>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</si>
  <si>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</si>
  <si>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</si>
  <si>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</si>
  <si>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</si>
  <si>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</si>
  <si>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</si>
  <si>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</si>
  <si>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</si>
  <si>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</si>
  <si>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</si>
  <si>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</si>
  <si>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</si>
  <si>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</si>
  <si>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</si>
  <si>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</si>
  <si>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</si>
  <si>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</si>
  <si>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</si>
  <si>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</si>
  <si>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</si>
  <si>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</si>
  <si>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</si>
  <si>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</si>
  <si>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</si>
  <si>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</si>
  <si>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</si>
  <si>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</si>
  <si>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</si>
  <si>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</si>
  <si>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</si>
  <si>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</si>
  <si>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</si>
  <si>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</si>
  <si>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</si>
  <si>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</si>
  <si>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</si>
  <si>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</si>
  <si>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</si>
  <si>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</si>
  <si>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</si>
  <si>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</si>
  <si>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</si>
  <si>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</si>
  <si>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</si>
  <si>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</si>
  <si>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</si>
  <si>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</si>
  <si>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</si>
  <si>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</si>
  <si>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</si>
  <si>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</si>
  <si>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</si>
  <si>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</si>
  <si>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</si>
  <si>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</si>
  <si>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</si>
  <si>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</si>
  <si>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</si>
  <si>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</si>
  <si>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</si>
  <si>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</si>
  <si>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</si>
  <si>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</si>
  <si>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</si>
  <si>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</si>
  <si>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</si>
  <si>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</si>
  <si>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</si>
  <si>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</si>
  <si>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</si>
  <si>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</si>
  <si>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</si>
  <si>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</si>
  <si>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</si>
  <si>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</si>
  <si>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</si>
  <si>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</si>
  <si>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</si>
  <si>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</si>
  <si>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</si>
  <si>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</si>
  <si>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</si>
  <si>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</si>
  <si>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</si>
  <si>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</si>
  <si>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</si>
  <si>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</si>
  <si>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</si>
  <si>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</si>
  <si>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</si>
  <si>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</si>
  <si>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</si>
  <si>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</si>
  <si>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</si>
  <si>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</si>
  <si>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</si>
  <si>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</si>
  <si>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</si>
  <si>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</si>
  <si>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</si>
  <si>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</si>
  <si>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</si>
  <si>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</si>
  <si>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</si>
  <si>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</si>
  <si>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</si>
  <si>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</si>
  <si>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</si>
  <si>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</si>
  <si>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</si>
  <si>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</si>
  <si>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</si>
  <si>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</si>
  <si>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</si>
  <si>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</si>
  <si>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</si>
  <si>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</si>
  <si>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</si>
  <si>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</si>
  <si>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</si>
  <si>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</si>
  <si>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</si>
  <si>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</si>
  <si>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</si>
  <si>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</si>
  <si>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</si>
  <si>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</si>
  <si>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</si>
  <si>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</si>
  <si>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</si>
  <si>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</si>
  <si>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</si>
  <si>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</si>
  <si>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</si>
  <si>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</si>
  <si>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</si>
  <si>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</si>
  <si>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</si>
  <si>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</si>
  <si>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</si>
  <si>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</si>
  <si>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</si>
  <si>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</si>
  <si>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</si>
  <si>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</si>
  <si>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</si>
  <si>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</si>
  <si>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</si>
  <si>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</si>
  <si>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</si>
  <si>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</si>
  <si>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</si>
  <si>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</si>
  <si>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</si>
  <si>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</si>
  <si>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</si>
  <si>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</si>
  <si>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</si>
  <si>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</si>
  <si>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</si>
  <si>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</si>
  <si>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</si>
  <si>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</si>
  <si>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</si>
  <si>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</si>
  <si>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</si>
  <si>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</si>
  <si>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</si>
  <si>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</si>
  <si>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</si>
  <si>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</si>
  <si>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</si>
  <si>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</si>
  <si>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</si>
  <si>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</si>
  <si>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</si>
  <si>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</si>
  <si>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</si>
  <si>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</si>
  <si>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</si>
  <si>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</si>
  <si>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</si>
  <si>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</si>
  <si>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</si>
  <si>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</si>
  <si>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</si>
  <si>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</si>
  <si>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</si>
  <si>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</si>
  <si>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</si>
  <si>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</si>
  <si>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</si>
  <si>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</si>
  <si>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</si>
  <si>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</si>
  <si>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</si>
  <si>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</si>
  <si>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</si>
  <si>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</si>
  <si>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</si>
  <si>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</si>
  <si>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</si>
  <si>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</si>
  <si>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</si>
  <si>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</si>
  <si>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</si>
  <si>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</si>
  <si>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</si>
  <si>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</si>
  <si>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</si>
  <si>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</si>
  <si>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</si>
  <si>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</si>
  <si>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</si>
  <si>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</si>
  <si>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</si>
  <si>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</si>
  <si>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</si>
  <si>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</si>
  <si>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</si>
  <si>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</si>
  <si>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</si>
  <si>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</si>
  <si>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</si>
  <si>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</si>
  <si>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</si>
  <si>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</si>
  <si>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</si>
  <si>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</si>
  <si>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</si>
  <si>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</si>
  <si>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</si>
  <si>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</si>
  <si>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</si>
  <si>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</si>
  <si>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</si>
  <si>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</si>
  <si>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</si>
  <si>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</si>
  <si>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</si>
  <si>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</si>
  <si>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</si>
  <si>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</si>
  <si>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</si>
  <si>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</si>
  <si>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</si>
  <si>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</si>
  <si>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</si>
  <si>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</si>
  <si>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</si>
  <si>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</si>
  <si>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</si>
  <si>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</si>
  <si>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</si>
  <si>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</si>
  <si>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</si>
  <si>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</si>
  <si>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</si>
  <si>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</si>
  <si>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</si>
  <si>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</si>
  <si>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</si>
  <si>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</si>
  <si>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</si>
  <si>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</si>
  <si>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</si>
  <si>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</si>
  <si>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</si>
  <si>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</si>
  <si>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</si>
  <si>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</si>
  <si>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</si>
  <si>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</si>
  <si>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</si>
  <si>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</si>
  <si>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</si>
  <si>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</si>
  <si>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</si>
  <si>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</si>
  <si>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</si>
  <si>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</si>
  <si>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</si>
  <si>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</si>
  <si>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</si>
  <si>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</si>
  <si>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</si>
  <si>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</si>
  <si>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</si>
  <si>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</si>
  <si>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</si>
  <si>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</si>
  <si>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</si>
  <si>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</si>
  <si>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</si>
  <si>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</si>
  <si>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</si>
  <si>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</si>
  <si>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</si>
  <si>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</si>
  <si>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</si>
  <si>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</si>
  <si>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</si>
  <si>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</si>
  <si>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</si>
  <si>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</si>
  <si>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</si>
  <si>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</si>
  <si>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</si>
  <si>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</si>
  <si>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</si>
  <si>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</si>
  <si>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</si>
  <si>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</si>
  <si>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</si>
  <si>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</si>
  <si>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</si>
  <si>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</si>
  <si>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</si>
  <si>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</si>
  <si>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</si>
  <si>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</si>
  <si>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</si>
  <si>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</si>
  <si>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</si>
  <si>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</si>
  <si>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</si>
  <si>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</si>
  <si>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</si>
  <si>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</si>
  <si>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</si>
  <si>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</si>
  <si>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</si>
  <si>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</si>
  <si>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</si>
  <si>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</si>
  <si>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</si>
  <si>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</si>
  <si>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</si>
  <si>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</si>
  <si>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</si>
  <si>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</si>
  <si>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</si>
  <si>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</si>
  <si>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</si>
  <si>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</si>
  <si>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</si>
  <si>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</si>
  <si>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</si>
  <si>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</si>
  <si>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</si>
  <si>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</si>
  <si>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</si>
  <si>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</si>
  <si>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</si>
  <si>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</si>
  <si>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</si>
  <si>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</si>
  <si>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</si>
  <si>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</si>
  <si>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</si>
  <si>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</si>
  <si>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</si>
  <si>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</si>
  <si>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</si>
  <si>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</si>
  <si>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</si>
  <si>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</si>
  <si>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</si>
  <si>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</si>
  <si>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</si>
  <si>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</si>
  <si>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</si>
  <si>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</si>
  <si>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</si>
  <si>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</si>
  <si>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</si>
  <si>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</si>
  <si>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</si>
  <si>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</si>
  <si>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</si>
  <si>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</si>
  <si>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</si>
  <si>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</si>
  <si>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</si>
  <si>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</si>
  <si>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</si>
  <si>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</si>
  <si>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</si>
  <si>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</si>
  <si>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</si>
  <si>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</si>
  <si>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</si>
  <si>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</si>
  <si>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</si>
  <si>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</si>
  <si>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</si>
  <si>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</si>
  <si>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</si>
  <si>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</si>
  <si>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</si>
  <si>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</si>
  <si>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</si>
  <si>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</si>
  <si>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</si>
  <si>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</si>
  <si>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</si>
  <si>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</si>
  <si>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</si>
  <si>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</si>
  <si>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</si>
  <si>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</si>
  <si>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</si>
  <si>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</si>
  <si>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</si>
  <si>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</si>
  <si>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</si>
  <si>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</si>
  <si>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</si>
  <si>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</si>
  <si>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</si>
  <si>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</si>
  <si>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</si>
  <si>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</si>
  <si>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</si>
  <si>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</si>
  <si>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</si>
  <si>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</si>
  <si>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</si>
  <si>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</si>
  <si>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</si>
  <si>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</si>
  <si>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</si>
  <si>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</si>
  <si>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</si>
  <si>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</si>
  <si>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</si>
  <si>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</si>
  <si>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</si>
  <si>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</si>
  <si>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</si>
  <si>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</si>
  <si>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</si>
  <si>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</si>
  <si>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</si>
  <si>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</si>
  <si>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</si>
  <si>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</si>
  <si>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</si>
  <si>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</si>
  <si>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</si>
  <si>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</si>
  <si>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</si>
  <si>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</si>
  <si>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</si>
  <si>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</si>
  <si>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</si>
  <si>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</si>
  <si>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</si>
  <si>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</si>
  <si>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</si>
  <si>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</si>
  <si>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</si>
  <si>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</si>
  <si>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</si>
  <si>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</si>
  <si>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</si>
  <si>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</si>
  <si>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</si>
  <si>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</si>
  <si>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</si>
  <si>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</si>
  <si>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</si>
  <si>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</si>
  <si>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</si>
  <si>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</si>
  <si>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</si>
  <si>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</si>
  <si>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</si>
  <si>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</si>
  <si>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</si>
  <si>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</si>
  <si>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</si>
  <si>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</si>
  <si>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</si>
  <si>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</si>
  <si>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</si>
  <si>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</si>
  <si>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</si>
  <si>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</si>
  <si>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</si>
  <si>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</si>
  <si>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</si>
  <si>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</si>
  <si>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</si>
  <si>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</si>
  <si>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</si>
  <si>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</si>
  <si>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</si>
  <si>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</si>
  <si>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</si>
  <si>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</si>
  <si>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</si>
  <si>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</si>
  <si>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</si>
  <si>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</si>
  <si>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</si>
  <si>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</si>
  <si>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</si>
  <si>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</si>
  <si>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</si>
  <si>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</si>
  <si>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</si>
  <si>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</si>
  <si>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</si>
  <si>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</si>
  <si>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</si>
  <si>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</si>
  <si>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</si>
  <si>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</si>
  <si>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</si>
  <si>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</si>
  <si>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</si>
  <si>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</si>
  <si>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</si>
  <si>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</si>
  <si>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</si>
  <si>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</si>
  <si>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</si>
  <si>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</si>
  <si>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</si>
  <si>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</si>
  <si>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</si>
  <si>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</si>
  <si>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</si>
  <si>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</si>
  <si>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</si>
  <si>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</si>
  <si>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</si>
  <si>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</si>
  <si>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</si>
  <si>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</si>
  <si>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</si>
  <si>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</si>
  <si>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</si>
  <si>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</si>
  <si>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</si>
  <si>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</si>
  <si>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</si>
  <si>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</si>
  <si>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</si>
  <si>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</si>
  <si>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</si>
  <si>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</si>
  <si>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</si>
  <si>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</si>
  <si>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</si>
  <si>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</si>
  <si>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</si>
  <si>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</si>
  <si>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</si>
  <si>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</si>
  <si>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</si>
  <si>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</si>
  <si>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</si>
  <si>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</si>
  <si>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</si>
  <si>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</si>
  <si>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</si>
  <si>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</si>
  <si>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</si>
  <si>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</si>
  <si>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</si>
  <si>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</si>
  <si>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</si>
  <si>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</si>
  <si>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</si>
  <si>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</si>
  <si>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</si>
  <si>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</si>
  <si>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</si>
  <si>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</si>
  <si>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</si>
  <si>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</si>
  <si>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</si>
  <si>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</si>
  <si>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</si>
  <si>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</si>
  <si>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</si>
  <si>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</si>
  <si>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</si>
  <si>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</si>
  <si>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</si>
  <si>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</si>
  <si>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</si>
  <si>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</si>
  <si>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</si>
  <si>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</si>
  <si>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</si>
  <si>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</si>
  <si>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</si>
  <si>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</si>
  <si>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</si>
  <si>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</si>
  <si>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</si>
  <si>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</si>
  <si>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</si>
  <si>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</si>
  <si>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</si>
  <si>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</si>
  <si>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</si>
  <si>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</si>
  <si>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</si>
  <si>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</si>
  <si>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</si>
  <si>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</si>
  <si>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</si>
  <si>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</si>
  <si>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</si>
  <si>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</si>
  <si>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</si>
  <si>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</si>
  <si>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</si>
  <si>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</si>
  <si>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</si>
  <si>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</si>
  <si>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</si>
  <si>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</si>
  <si>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</si>
  <si>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</si>
  <si>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</si>
  <si>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</si>
  <si>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</si>
  <si>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</si>
  <si>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</si>
  <si>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</si>
  <si>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</si>
  <si>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</si>
  <si>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</si>
  <si>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</si>
  <si>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</si>
  <si>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</si>
  <si>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</si>
  <si>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</si>
  <si>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</si>
  <si>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</si>
  <si>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</si>
  <si>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</si>
  <si>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</si>
  <si>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</si>
  <si>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</si>
  <si>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</si>
  <si>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</si>
  <si>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</si>
  <si>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</si>
  <si>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</si>
  <si>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</si>
  <si>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</si>
  <si>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</si>
  <si>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</si>
  <si>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</si>
  <si>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</si>
  <si>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</si>
  <si>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</si>
  <si>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</si>
  <si>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</si>
  <si>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</si>
  <si>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</si>
  <si>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</si>
  <si>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</si>
  <si>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</si>
  <si>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</si>
  <si>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</si>
  <si>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</si>
  <si>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</si>
  <si>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</si>
  <si>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</si>
  <si>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</si>
  <si>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</si>
  <si>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</si>
  <si>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</si>
  <si>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</si>
  <si>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</si>
  <si>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</si>
  <si>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</si>
  <si>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</si>
  <si>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</si>
  <si>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</si>
  <si>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</si>
  <si>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</si>
  <si>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</si>
  <si>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</si>
  <si>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</si>
  <si>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</si>
  <si>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</si>
  <si>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</si>
  <si>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</si>
  <si>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</si>
  <si>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</si>
  <si>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</si>
  <si>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</si>
  <si>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</si>
  <si>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</si>
  <si>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</si>
  <si>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</si>
  <si>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</si>
  <si>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</si>
  <si>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</si>
  <si>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</si>
  <si>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</si>
  <si>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</si>
  <si>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</si>
  <si>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</si>
  <si>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</si>
  <si>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</si>
  <si>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</si>
  <si>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</si>
  <si>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</si>
  <si>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</si>
  <si>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</si>
  <si>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</si>
  <si>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</si>
  <si>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</si>
  <si>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</si>
  <si>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</si>
  <si>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</si>
  <si>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</si>
  <si>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</si>
  <si>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</si>
  <si>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</si>
  <si>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</si>
  <si>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</si>
  <si>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</si>
  <si>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</si>
  <si>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</si>
  <si>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</si>
  <si>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</si>
  <si>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</si>
  <si>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</si>
  <si>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</si>
  <si>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</si>
  <si>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</si>
  <si>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</si>
  <si>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</si>
  <si>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</si>
  <si>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</si>
  <si>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</si>
  <si>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</si>
  <si>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</si>
  <si>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</si>
  <si>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</si>
  <si>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</si>
  <si>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</si>
  <si>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</si>
  <si>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</si>
  <si>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</si>
  <si>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</si>
  <si>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</si>
  <si>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</si>
  <si>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</si>
  <si>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</si>
  <si>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</si>
  <si>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</si>
  <si>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</si>
  <si>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</si>
  <si>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</si>
  <si>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</si>
  <si>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</si>
  <si>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</si>
  <si>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</si>
  <si>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</si>
  <si>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</si>
  <si>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</si>
  <si>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</si>
  <si>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</si>
  <si>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</si>
  <si>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</si>
  <si>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</si>
  <si>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</si>
  <si>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</si>
  <si>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</si>
  <si>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</si>
  <si>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</si>
  <si>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</si>
  <si>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</si>
  <si>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</si>
  <si>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</si>
  <si>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</si>
  <si>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</si>
  <si>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</si>
  <si>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</si>
  <si>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</si>
  <si>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</si>
  <si>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</si>
  <si>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</si>
  <si>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</si>
  <si>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</si>
  <si>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</si>
  <si>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</si>
  <si>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</si>
  <si>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</si>
  <si>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</si>
  <si>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</si>
  <si>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</si>
  <si>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</si>
  <si>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</si>
  <si>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</si>
  <si>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</si>
  <si>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</si>
  <si>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</si>
  <si>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</si>
  <si>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</si>
  <si>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</si>
  <si>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</si>
  <si>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</si>
  <si>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</si>
  <si>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</si>
  <si>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</si>
  <si>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</si>
  <si>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</si>
  <si>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</si>
  <si>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</si>
  <si>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</si>
  <si>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</si>
  <si>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</si>
  <si>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</si>
  <si>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</si>
  <si>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</si>
  <si>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</si>
  <si>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</si>
  <si>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</si>
  <si>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</si>
  <si>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</si>
  <si>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</si>
  <si>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</si>
  <si>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</si>
  <si>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</si>
  <si>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</si>
  <si>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</si>
  <si>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</si>
  <si>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</si>
  <si>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</si>
  <si>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</si>
  <si>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</si>
  <si>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</si>
  <si>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</si>
  <si>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</si>
  <si>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</si>
  <si>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</si>
  <si>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</si>
  <si>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</si>
  <si>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</si>
  <si>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</si>
  <si>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</si>
  <si>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</si>
  <si>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</si>
  <si>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</si>
  <si>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</si>
  <si>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</si>
  <si>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</si>
  <si>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</si>
  <si>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</si>
  <si>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</si>
  <si>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</si>
  <si>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</si>
  <si>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</si>
  <si>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</si>
  <si>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</si>
  <si>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</si>
  <si>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</si>
  <si>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</si>
  <si>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</si>
  <si>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</si>
  <si>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</si>
  <si>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</si>
  <si>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</si>
  <si>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</si>
  <si>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</si>
  <si>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</si>
  <si>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</si>
  <si>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</si>
  <si>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</si>
  <si>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</si>
  <si>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</si>
  <si>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</si>
  <si>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</si>
  <si>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</si>
  <si>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</si>
  <si>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</si>
  <si>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</si>
  <si>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</si>
  <si>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</si>
  <si>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</si>
  <si>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</si>
  <si>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</si>
  <si>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</si>
  <si>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</si>
  <si>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</si>
  <si>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</si>
  <si>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</si>
  <si>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</si>
  <si>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</si>
  <si>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</si>
  <si>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</si>
  <si>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</si>
  <si>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</si>
  <si>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</si>
  <si>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</si>
  <si>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</si>
  <si>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</si>
  <si>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</si>
  <si>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</si>
  <si>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</si>
  <si>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</si>
  <si>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</si>
  <si>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</si>
  <si>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</si>
  <si>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</si>
  <si>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</si>
  <si>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</si>
  <si>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</si>
  <si>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</si>
  <si>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</si>
  <si>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</si>
  <si>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</si>
  <si>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</si>
  <si>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</si>
  <si>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</si>
  <si>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</si>
  <si>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</si>
  <si>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</si>
  <si>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</si>
  <si>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</si>
  <si>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</si>
  <si>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</si>
  <si>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</si>
  <si>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</si>
  <si>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</si>
  <si>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</si>
  <si>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</si>
  <si>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</si>
  <si>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</si>
  <si>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</si>
  <si>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</si>
  <si>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</si>
  <si>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</si>
  <si>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</si>
  <si>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</si>
  <si>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</si>
  <si>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</si>
  <si>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</si>
  <si>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</si>
  <si>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</si>
  <si>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</si>
  <si>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</si>
  <si>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</si>
  <si>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</si>
  <si>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</si>
  <si>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</si>
  <si>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</si>
  <si>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</si>
  <si>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</si>
  <si>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</si>
  <si>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</si>
  <si>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</si>
  <si>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</si>
  <si>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</si>
  <si>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</si>
  <si>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</si>
  <si>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</si>
  <si>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</si>
  <si>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</si>
  <si>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</si>
  <si>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</si>
  <si>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</si>
  <si>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</si>
  <si>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</si>
  <si>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</si>
  <si>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</si>
  <si>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</si>
  <si>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</si>
  <si>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</si>
  <si>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</si>
  <si>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</si>
  <si>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</si>
  <si>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</si>
  <si>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</si>
  <si>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</si>
  <si>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</si>
  <si>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</si>
  <si>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</si>
  <si>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</si>
  <si>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</si>
  <si>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</si>
  <si>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</si>
  <si>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</si>
  <si>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</si>
  <si>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</si>
  <si>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</si>
  <si>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</si>
  <si>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</si>
  <si>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</si>
  <si>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</si>
  <si>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</si>
  <si>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</si>
  <si>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</si>
  <si>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</si>
  <si>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</si>
  <si>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</si>
  <si>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</si>
  <si>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</si>
  <si>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</si>
  <si>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</si>
  <si>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</si>
  <si>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</si>
  <si>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</si>
  <si>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</si>
  <si>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</si>
  <si>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</si>
  <si>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</si>
  <si>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</si>
  <si>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</si>
  <si>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</si>
  <si>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</si>
  <si>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</si>
  <si>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</si>
  <si>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</si>
  <si>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</si>
  <si>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</si>
  <si>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</si>
  <si>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</si>
  <si>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</si>
  <si>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</si>
  <si>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</si>
  <si>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</si>
  <si>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</si>
  <si>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</si>
  <si>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</si>
  <si>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</si>
  <si>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</si>
  <si>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</si>
  <si>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</si>
  <si>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</si>
  <si>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</si>
  <si>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</si>
  <si>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</si>
  <si>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</si>
  <si>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</si>
  <si>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</si>
  <si>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</si>
  <si>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</si>
  <si>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</si>
  <si>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</si>
  <si>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</si>
  <si>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</si>
  <si>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</si>
  <si>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</si>
  <si>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</si>
  <si>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</si>
  <si>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</si>
  <si>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</si>
  <si>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</si>
  <si>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</si>
  <si>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</si>
  <si>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</si>
  <si>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</si>
  <si>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</si>
  <si>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</si>
  <si>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</si>
  <si>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</si>
  <si>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</si>
  <si>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</si>
  <si>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</si>
  <si>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</si>
  <si>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</si>
  <si>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</si>
  <si>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</si>
  <si>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</si>
  <si>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</si>
  <si>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</si>
  <si>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</si>
  <si>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</si>
  <si>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</si>
  <si>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</si>
  <si>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</si>
  <si>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</si>
  <si>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</si>
  <si>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</si>
  <si>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</si>
  <si>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</si>
  <si>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</si>
  <si>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</si>
  <si>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</si>
  <si>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</si>
  <si>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</si>
  <si>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</si>
  <si>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</si>
  <si>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</si>
  <si>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</si>
  <si>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</si>
  <si>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</si>
  <si>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</si>
  <si>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</si>
  <si>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</si>
  <si>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</si>
  <si>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</si>
  <si>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</si>
  <si>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</si>
  <si>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</si>
  <si>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</si>
  <si>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</si>
  <si>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</si>
  <si>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</si>
  <si>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</si>
  <si>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</si>
  <si>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</si>
  <si>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</si>
  <si>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</si>
  <si>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</si>
  <si>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</si>
  <si>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</si>
  <si>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</si>
  <si>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</si>
  <si>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</si>
  <si>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</si>
  <si>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</si>
  <si>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</si>
  <si>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</si>
  <si>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</si>
  <si>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</si>
  <si>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</si>
  <si>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</si>
  <si>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</si>
  <si>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</si>
  <si>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</si>
  <si>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</si>
  <si>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</si>
  <si>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</si>
  <si>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</si>
  <si>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</si>
  <si>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</si>
  <si>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</si>
  <si>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</si>
  <si>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</si>
  <si>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</si>
  <si>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</si>
  <si>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</si>
  <si>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</si>
  <si>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</si>
  <si>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</si>
  <si>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</si>
  <si>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</si>
  <si>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</si>
  <si>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</si>
  <si>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</si>
  <si>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</si>
  <si>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</si>
  <si>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</si>
  <si>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</si>
  <si>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</si>
  <si>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</si>
  <si>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</si>
  <si>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</si>
  <si>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</si>
  <si>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</si>
  <si>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</si>
  <si>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</si>
  <si>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</si>
  <si>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</si>
  <si>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</si>
  <si>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</si>
  <si>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</si>
  <si>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</si>
  <si>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</si>
  <si>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</si>
  <si>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</si>
  <si>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</si>
  <si>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</si>
  <si>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</si>
  <si>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</si>
  <si>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</si>
  <si>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</si>
  <si>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</si>
  <si>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</si>
  <si>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</si>
  <si>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</si>
  <si>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</si>
  <si>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</si>
  <si>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</si>
  <si>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</si>
  <si>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</si>
  <si>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</si>
  <si>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</si>
  <si>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</si>
  <si>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</si>
  <si>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</si>
  <si>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</si>
  <si>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</si>
  <si>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</si>
  <si>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</si>
  <si>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</si>
  <si>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</si>
  <si>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</si>
  <si>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</si>
  <si>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</si>
  <si>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</si>
  <si>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</si>
  <si>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</si>
  <si>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</si>
  <si>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</si>
  <si>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</si>
  <si>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</si>
  <si>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</si>
  <si>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</si>
  <si>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</si>
  <si>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</si>
  <si>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</si>
  <si>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</si>
  <si>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</si>
  <si>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</si>
  <si>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</si>
  <si>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</si>
  <si>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</si>
  <si>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</si>
  <si>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</si>
  <si>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</si>
  <si>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</si>
  <si>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</si>
  <si>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</si>
  <si>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</si>
  <si>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</si>
  <si>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</si>
  <si>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</si>
  <si>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</si>
  <si>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</si>
  <si>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</si>
  <si>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</si>
  <si>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</si>
  <si>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</si>
  <si>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</si>
  <si>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</si>
  <si>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</si>
  <si>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</si>
  <si>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</si>
  <si>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</si>
  <si>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</si>
  <si>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</si>
  <si>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</si>
  <si>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</si>
  <si>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</si>
  <si>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</si>
  <si>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</si>
  <si>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</si>
  <si>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</si>
  <si>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</si>
  <si>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</si>
  <si>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</si>
  <si>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</si>
  <si>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</si>
  <si>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</si>
  <si>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</si>
  <si>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</si>
  <si>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</si>
  <si>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</si>
  <si>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</si>
  <si>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</si>
  <si>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</si>
  <si>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</si>
  <si>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</si>
  <si>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</si>
  <si>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</si>
  <si>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</si>
  <si>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</si>
  <si>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</si>
  <si>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</si>
  <si>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</si>
  <si>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</si>
  <si>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</si>
  <si>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</si>
  <si>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</si>
  <si>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</si>
  <si>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</si>
  <si>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</si>
  <si>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</si>
  <si>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</si>
  <si>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</si>
  <si>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</si>
  <si>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</si>
  <si>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</si>
  <si>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</si>
  <si>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</si>
  <si>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</si>
  <si>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</si>
  <si>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</si>
  <si>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</si>
  <si>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</si>
  <si>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</si>
  <si>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</si>
  <si>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</si>
  <si>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</si>
  <si>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</si>
  <si>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</si>
  <si>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</si>
  <si>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</si>
  <si>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</si>
  <si>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</si>
  <si>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</si>
  <si>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</si>
  <si>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</si>
  <si>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</si>
  <si>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</si>
  <si>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</si>
  <si>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</si>
  <si>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</si>
  <si>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</si>
  <si>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</si>
  <si>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</si>
  <si>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</si>
  <si>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</si>
  <si>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</si>
  <si>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</si>
  <si>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</si>
  <si>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</si>
  <si>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</si>
  <si>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</si>
  <si>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</si>
  <si>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</si>
  <si>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</si>
  <si>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</si>
  <si>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</si>
  <si>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</si>
  <si>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</si>
  <si>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</si>
  <si>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</si>
  <si>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</si>
  <si>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</si>
  <si>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</si>
  <si>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</si>
  <si>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</si>
  <si>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</si>
  <si>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</si>
  <si>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</si>
  <si>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</si>
  <si>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</si>
  <si>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</si>
  <si>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</si>
  <si>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</si>
  <si>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</si>
  <si>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</si>
  <si>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</si>
  <si>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</si>
  <si>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</si>
  <si>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</si>
  <si>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</si>
  <si>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</si>
  <si>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</si>
  <si>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</si>
  <si>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</si>
  <si>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</si>
  <si>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</si>
  <si>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</si>
  <si>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</si>
  <si>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</si>
  <si>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</si>
  <si>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</si>
  <si>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</si>
  <si>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</si>
  <si>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</si>
  <si>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</si>
  <si>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</si>
  <si>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</si>
  <si>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</si>
  <si>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</si>
  <si>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</si>
  <si>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</si>
  <si>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</si>
  <si>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</si>
  <si>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</si>
  <si>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</si>
  <si>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</si>
  <si>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</si>
  <si>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</si>
  <si>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</si>
  <si>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</si>
  <si>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</si>
  <si>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</si>
  <si>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</si>
  <si>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</si>
  <si>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</si>
  <si>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</si>
  <si>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</si>
  <si>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</si>
  <si>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</si>
  <si>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</si>
  <si>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</si>
  <si>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</si>
  <si>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</si>
  <si>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</si>
  <si>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</si>
  <si>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</si>
  <si>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</si>
  <si>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</si>
  <si>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</si>
  <si>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</si>
  <si>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</si>
  <si>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</si>
  <si>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</si>
  <si>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</si>
  <si>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</si>
  <si>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</si>
  <si>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</si>
  <si>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</si>
  <si>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</si>
  <si>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</si>
  <si>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</si>
  <si>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</si>
  <si>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</si>
  <si>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</si>
  <si>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</si>
  <si>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</si>
  <si>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</si>
  <si>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</si>
  <si>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</si>
  <si>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</si>
  <si>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</si>
  <si>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</si>
  <si>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</si>
  <si>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</si>
  <si>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</si>
  <si>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</si>
  <si>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</si>
  <si>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</si>
  <si>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</si>
  <si>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</si>
  <si>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</si>
  <si>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</si>
  <si>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</si>
  <si>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</si>
  <si>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</si>
  <si>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</si>
  <si>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</si>
  <si>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</si>
  <si>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</si>
  <si>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</si>
  <si>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</si>
  <si>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</si>
  <si>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</si>
  <si>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</si>
  <si>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</si>
  <si>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</si>
  <si>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</si>
  <si>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</si>
  <si>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</si>
  <si>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</si>
  <si>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</si>
  <si>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</si>
  <si>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</si>
  <si>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</si>
  <si>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</si>
  <si>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</si>
  <si>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</si>
  <si>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</si>
  <si>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</si>
  <si>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</si>
  <si>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</si>
  <si>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</si>
  <si>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</si>
  <si>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</si>
  <si>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</si>
  <si>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</si>
  <si>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</si>
  <si>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</si>
  <si>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</si>
  <si>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</si>
  <si>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</si>
  <si>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</si>
  <si>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</si>
  <si>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</si>
  <si>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</si>
  <si>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</si>
  <si>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</si>
  <si>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</si>
  <si>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</si>
  <si>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</si>
  <si>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</si>
  <si>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</si>
  <si>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</si>
  <si>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</si>
  <si>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</si>
  <si>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</si>
  <si>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</si>
  <si>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</si>
  <si>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</si>
  <si>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</si>
  <si>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</si>
  <si>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</si>
  <si>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</si>
  <si>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</si>
  <si>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</si>
  <si>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</si>
  <si>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</si>
  <si>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</si>
  <si>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</si>
  <si>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</si>
  <si>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</si>
  <si>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</si>
  <si>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</si>
  <si>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</si>
  <si>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</si>
  <si>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</si>
  <si>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</si>
  <si>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</si>
  <si>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</si>
  <si>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</si>
  <si>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</si>
  <si>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</si>
  <si>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</si>
  <si>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</si>
  <si>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</si>
  <si>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</si>
  <si>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</si>
  <si>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</si>
  <si>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</si>
  <si>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</si>
  <si>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</si>
  <si>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</si>
  <si>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</si>
  <si>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</si>
  <si>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</si>
  <si>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</si>
  <si>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</si>
  <si>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</si>
  <si>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</si>
  <si>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</si>
  <si>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</si>
  <si>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</si>
  <si>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</si>
  <si>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</si>
  <si>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</si>
  <si>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</si>
  <si>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</si>
  <si>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</si>
  <si>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</si>
  <si>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</si>
  <si>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</si>
  <si>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</si>
  <si>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</si>
  <si>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</si>
  <si>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</si>
  <si>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</si>
  <si>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</si>
  <si>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</si>
  <si>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</si>
  <si>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</si>
  <si>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</si>
  <si>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</si>
  <si>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</si>
  <si>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</si>
  <si>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</si>
  <si>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</si>
  <si>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</si>
  <si>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</si>
  <si>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</si>
  <si>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</si>
  <si>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</si>
  <si>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</si>
  <si>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</si>
  <si>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</si>
  <si>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</si>
  <si>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</si>
  <si>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</si>
  <si>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</si>
  <si>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</si>
  <si>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</si>
  <si>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</si>
  <si>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</si>
  <si>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</si>
  <si>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</si>
  <si>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</si>
  <si>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</si>
  <si>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</si>
  <si>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</si>
  <si>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</si>
  <si>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</si>
  <si>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</si>
  <si>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</si>
  <si>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</si>
  <si>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</si>
  <si>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</si>
  <si>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</si>
  <si>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</si>
  <si>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</si>
  <si>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</si>
  <si>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</si>
  <si>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</si>
  <si>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</si>
  <si>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</si>
  <si>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</si>
  <si>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</si>
  <si>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</si>
  <si>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</si>
  <si>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</si>
  <si>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</si>
  <si>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</si>
  <si>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</si>
  <si>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</si>
  <si>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</si>
  <si>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</si>
  <si>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</si>
  <si>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</si>
  <si>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</si>
  <si>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</si>
  <si>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</si>
  <si>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</si>
  <si>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</si>
  <si>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</si>
  <si>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</si>
  <si>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</si>
  <si>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</si>
  <si>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</si>
  <si>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</si>
  <si>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</si>
  <si>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</si>
  <si>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</si>
  <si>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</si>
  <si>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</si>
  <si>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</si>
  <si>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</si>
  <si>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</si>
  <si>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</si>
  <si>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</si>
  <si>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</si>
  <si>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</si>
  <si>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</si>
  <si>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</si>
  <si>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</si>
  <si>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</si>
  <si>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</si>
  <si>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</si>
  <si>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</si>
  <si>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</si>
  <si>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</si>
  <si>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</si>
  <si>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</si>
  <si>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</si>
  <si>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</si>
  <si>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</si>
  <si>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</si>
  <si>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</si>
  <si>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</si>
  <si>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</si>
  <si>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</si>
  <si>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</si>
  <si>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</si>
  <si>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</si>
  <si>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</si>
  <si>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</si>
  <si>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</si>
  <si>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</si>
  <si>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</si>
  <si>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</si>
  <si>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</si>
  <si>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</si>
  <si>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</si>
  <si>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</si>
  <si>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</si>
  <si>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</si>
  <si>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</si>
  <si>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</si>
  <si>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</si>
  <si>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</si>
  <si>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</si>
  <si>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</si>
  <si>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</si>
  <si>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</si>
  <si>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</si>
  <si>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</si>
  <si>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</si>
  <si>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</si>
  <si>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</si>
  <si>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</si>
  <si>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</si>
  <si>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</si>
  <si>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</si>
  <si>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</si>
  <si>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</si>
  <si>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</si>
  <si>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</si>
  <si>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</si>
  <si>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</si>
  <si>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</si>
  <si>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</si>
  <si>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</si>
  <si>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</si>
  <si>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</si>
  <si>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</si>
  <si>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</si>
  <si>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</si>
  <si>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</si>
  <si>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</si>
  <si>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</si>
  <si>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</si>
  <si>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</si>
  <si>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</si>
  <si>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</si>
  <si>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</si>
  <si>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</si>
  <si>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</si>
  <si>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</si>
  <si>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</si>
  <si>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</si>
  <si>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</si>
  <si>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</si>
  <si>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</si>
  <si>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</si>
  <si>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</si>
  <si>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</si>
  <si>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</si>
  <si>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</si>
  <si>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</si>
  <si>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</si>
  <si>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</si>
  <si>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</si>
  <si>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</si>
  <si>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</si>
  <si>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</si>
  <si>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</si>
  <si>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</si>
  <si>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</si>
  <si>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</si>
  <si>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</si>
  <si>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</si>
  <si>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</si>
  <si>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</si>
  <si>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</si>
  <si>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</si>
  <si>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</si>
  <si>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</si>
  <si>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</si>
  <si>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</si>
  <si>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</si>
  <si>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</si>
  <si>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</si>
  <si>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</si>
  <si>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</si>
  <si>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</si>
  <si>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</si>
  <si>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</si>
  <si>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</si>
  <si>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</si>
  <si>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</si>
  <si>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</si>
  <si>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</si>
  <si>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</si>
  <si>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</si>
  <si>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</si>
  <si>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</si>
  <si>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</si>
  <si>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</si>
  <si>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</si>
  <si>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</si>
  <si>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</si>
  <si>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</si>
  <si>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</si>
  <si>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</si>
  <si>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</si>
  <si>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</si>
  <si>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</si>
  <si>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</si>
  <si>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</si>
  <si>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</si>
  <si>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</si>
  <si>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</si>
  <si>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</si>
  <si>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</si>
  <si>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</si>
  <si>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</si>
  <si>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</si>
  <si>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</si>
  <si>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</si>
  <si>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</si>
  <si>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</si>
  <si>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</si>
  <si>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</si>
  <si>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</si>
  <si>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</si>
  <si>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</si>
  <si>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</si>
  <si>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</si>
  <si>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</si>
  <si>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</si>
  <si>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</si>
  <si>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</si>
  <si>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</si>
  <si>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</si>
  <si>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</si>
  <si>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</si>
  <si>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</si>
  <si>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</si>
  <si>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</si>
  <si>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</si>
  <si>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</si>
  <si>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</si>
  <si>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</si>
  <si>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</si>
  <si>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</si>
  <si>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</si>
  <si>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</si>
  <si>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</si>
  <si>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</si>
  <si>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</si>
  <si>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</si>
  <si>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</si>
  <si>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</si>
  <si>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</si>
  <si>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</si>
  <si>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</si>
  <si>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</si>
  <si>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</si>
  <si>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</si>
  <si>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</si>
  <si>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</si>
  <si>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</si>
  <si>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</si>
  <si>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</si>
  <si>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</si>
  <si>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</si>
  <si>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</si>
  <si>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</si>
  <si>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</si>
  <si>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</si>
  <si>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</si>
  <si>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</si>
  <si>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</si>
  <si>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</si>
  <si>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</si>
  <si>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</si>
  <si>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</si>
  <si>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</si>
  <si>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</si>
  <si>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</si>
  <si>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</si>
  <si>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</si>
  <si>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</si>
  <si>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</si>
  <si>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</si>
  <si>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</si>
  <si>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</si>
  <si>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</si>
  <si>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</si>
  <si>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</si>
  <si>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</si>
  <si>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</si>
  <si>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</si>
  <si>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</si>
  <si>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</si>
  <si>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</si>
  <si>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</si>
  <si>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</si>
  <si>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</si>
  <si>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</si>
  <si>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</si>
  <si>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</si>
  <si>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</si>
  <si>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</si>
  <si>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</si>
  <si>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</si>
  <si>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</si>
  <si>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</si>
  <si>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</si>
  <si>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</si>
  <si>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</si>
  <si>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</si>
  <si>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</si>
  <si>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</si>
  <si>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</si>
  <si>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</si>
  <si>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</si>
  <si>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</si>
  <si>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</si>
  <si>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</si>
  <si>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</si>
  <si>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</si>
  <si>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</si>
  <si>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</si>
  <si>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</si>
  <si>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</si>
  <si>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</si>
  <si>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</si>
  <si>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</si>
  <si>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</si>
  <si>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</si>
  <si>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</si>
  <si>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</si>
  <si>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</si>
  <si>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</si>
  <si>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</si>
  <si>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</si>
  <si>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</si>
  <si>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</si>
  <si>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</si>
  <si>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</si>
  <si>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</si>
  <si>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</si>
  <si>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</si>
  <si>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</si>
  <si>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</si>
  <si>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</si>
  <si>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</si>
  <si>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</si>
  <si>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</si>
  <si>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</si>
  <si>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</si>
  <si>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</si>
  <si>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</si>
  <si>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</si>
  <si>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</si>
  <si>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</si>
  <si>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</si>
  <si>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</si>
  <si>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</si>
  <si>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</si>
  <si>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</si>
  <si>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</si>
  <si>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</si>
  <si>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</si>
  <si>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</si>
  <si>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</si>
  <si>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</si>
  <si>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</si>
  <si>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</si>
  <si>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</si>
  <si>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</si>
  <si>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</si>
  <si>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</si>
  <si>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</si>
  <si>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</si>
  <si>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</si>
  <si>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</si>
  <si>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</si>
  <si>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</si>
  <si>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</si>
  <si>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</si>
  <si>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</si>
  <si>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</si>
  <si>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</si>
  <si>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</si>
  <si>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</si>
  <si>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</si>
  <si>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</si>
  <si>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</si>
  <si>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</si>
  <si>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</si>
  <si>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</si>
  <si>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</si>
  <si>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</si>
  <si>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</si>
  <si>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</si>
  <si>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</si>
  <si>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</si>
  <si>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</si>
  <si>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</si>
  <si>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</si>
  <si>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</si>
  <si>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</si>
  <si>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</si>
  <si>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</si>
  <si>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</si>
  <si>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</si>
  <si>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</si>
  <si>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</si>
  <si>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</si>
  <si>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</si>
  <si>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</si>
  <si>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</si>
  <si>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</si>
  <si>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</si>
  <si>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</si>
  <si>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</si>
  <si>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</si>
  <si>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</si>
  <si>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</si>
  <si>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</si>
  <si>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</si>
  <si>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</si>
  <si>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</si>
  <si>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</si>
  <si>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</si>
  <si>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</si>
  <si>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</si>
  <si>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</si>
  <si>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</si>
  <si>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</si>
  <si>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</si>
  <si>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</si>
  <si>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</si>
  <si>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</si>
  <si>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</si>
  <si>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</si>
  <si>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</si>
  <si>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</si>
  <si>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</si>
  <si>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</si>
  <si>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</si>
  <si>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</si>
  <si>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</si>
  <si>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</si>
  <si>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</si>
  <si>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</si>
  <si>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</si>
  <si>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</si>
  <si>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</si>
  <si>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</si>
  <si>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</si>
  <si>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</si>
  <si>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</si>
  <si>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</si>
  <si>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</si>
  <si>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</si>
  <si>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</si>
  <si>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</si>
  <si>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</si>
  <si>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</si>
  <si>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</si>
  <si>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</si>
  <si>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</si>
  <si>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</si>
  <si>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</si>
  <si>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</si>
  <si>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</si>
  <si>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</si>
  <si>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</si>
  <si>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</si>
  <si>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</si>
  <si>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</si>
  <si>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</si>
  <si>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</si>
  <si>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</si>
  <si>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</si>
  <si>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</si>
  <si>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</si>
  <si>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</si>
  <si>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</si>
  <si>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</si>
  <si>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</si>
  <si>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</si>
  <si>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</si>
  <si>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</si>
  <si>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</si>
  <si>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</si>
  <si>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</si>
  <si>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</si>
  <si>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</si>
  <si>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</si>
  <si>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</si>
  <si>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</si>
  <si>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</si>
  <si>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</si>
  <si>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</si>
  <si>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</si>
  <si>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</si>
  <si>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</si>
  <si>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</si>
  <si>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</si>
  <si>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</si>
  <si>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</si>
  <si>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</si>
  <si>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</si>
  <si>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</si>
  <si>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</si>
  <si>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</si>
  <si>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</si>
  <si>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</si>
  <si>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</si>
  <si>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</si>
  <si>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</si>
  <si>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</si>
  <si>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</si>
  <si>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</si>
  <si>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</si>
  <si>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</si>
  <si>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</si>
  <si>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</si>
  <si>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</si>
  <si>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</si>
  <si>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</si>
  <si>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</si>
  <si>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</si>
  <si>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</si>
  <si>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</si>
  <si>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</si>
  <si>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</si>
  <si>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</si>
  <si>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</si>
  <si>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</si>
  <si>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</si>
  <si>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</si>
  <si>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</si>
  <si>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</si>
  <si>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</si>
  <si>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</si>
  <si>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</si>
  <si>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</si>
  <si>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</si>
  <si>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</si>
  <si>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</si>
  <si>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</si>
  <si>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</si>
  <si>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</si>
  <si>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</si>
  <si>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</si>
  <si>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</si>
  <si>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</si>
  <si>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</si>
  <si>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</si>
  <si>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</si>
  <si>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</si>
  <si>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</si>
  <si>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</si>
  <si>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</si>
  <si>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</si>
  <si>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</si>
  <si>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</si>
  <si>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</si>
  <si>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</si>
  <si>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</si>
  <si>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</si>
  <si>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</si>
  <si>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</si>
  <si>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</si>
  <si>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</si>
  <si>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</si>
  <si>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</si>
  <si>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</si>
  <si>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</si>
  <si>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</si>
  <si>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</si>
  <si>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</si>
  <si>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</si>
  <si>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</si>
  <si>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</si>
  <si>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</si>
  <si>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</si>
  <si>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</si>
  <si>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</si>
  <si>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</si>
  <si>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</si>
  <si>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</si>
  <si>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</si>
  <si>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</si>
  <si>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</si>
  <si>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</si>
  <si>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</si>
  <si>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</si>
  <si>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</si>
  <si>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</si>
  <si>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</si>
  <si>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</si>
  <si>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</si>
  <si>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</si>
  <si>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</si>
  <si>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</si>
  <si>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</si>
  <si>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</si>
  <si>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</si>
  <si>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</si>
  <si>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</si>
  <si>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</si>
  <si>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</si>
  <si>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</si>
  <si>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</si>
  <si>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</si>
  <si>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</si>
  <si>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</si>
  <si>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</si>
  <si>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</si>
  <si>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</si>
  <si>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</si>
  <si>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</si>
  <si>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</si>
  <si>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</si>
  <si>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</si>
  <si>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</si>
  <si>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</si>
  <si>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</si>
  <si>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</si>
  <si>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</si>
  <si>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</si>
  <si>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</si>
  <si>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</si>
  <si>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</si>
  <si>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</si>
  <si>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</si>
  <si>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</si>
  <si>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</si>
  <si>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</si>
  <si>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</si>
  <si>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</si>
  <si>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</si>
  <si>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</si>
  <si>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</si>
  <si>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</si>
  <si>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</si>
  <si>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</si>
  <si>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</si>
  <si>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</si>
  <si>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</si>
  <si>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</si>
  <si>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</si>
  <si>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</si>
  <si>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</si>
  <si>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</si>
  <si>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</si>
  <si>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</si>
  <si>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</si>
  <si>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</si>
  <si>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</si>
  <si>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</si>
  <si>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</si>
  <si>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</si>
  <si>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</si>
  <si>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</si>
  <si>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</si>
  <si>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</si>
  <si>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</si>
  <si>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</si>
  <si>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</si>
  <si>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</si>
  <si>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</si>
  <si>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</si>
  <si>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</si>
  <si>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</si>
  <si>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</si>
  <si>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</si>
  <si>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</si>
  <si>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</si>
  <si>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</si>
  <si>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</si>
  <si>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</si>
  <si>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</si>
  <si>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</si>
  <si>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</si>
  <si>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</si>
  <si>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</si>
  <si>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</si>
  <si>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</si>
  <si>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</si>
  <si>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</si>
  <si>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</si>
  <si>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</si>
  <si>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</si>
  <si>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</si>
  <si>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</si>
  <si>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</si>
  <si>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</si>
  <si>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</si>
  <si>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</si>
  <si>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</si>
  <si>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</si>
  <si>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</si>
  <si>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</si>
  <si>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</si>
  <si>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</si>
  <si>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</si>
  <si>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</si>
  <si>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</si>
  <si>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</si>
  <si>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</si>
  <si>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</si>
  <si>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</si>
  <si>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</si>
  <si>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</si>
  <si>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</si>
  <si>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</si>
  <si>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</si>
  <si>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</si>
  <si>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</si>
  <si>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</si>
  <si>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</si>
  <si>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</si>
  <si>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</si>
  <si>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</si>
  <si>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</si>
  <si>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</si>
  <si>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</si>
  <si>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</si>
  <si>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</si>
  <si>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</si>
  <si>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</si>
  <si>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</si>
  <si>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</si>
  <si>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</si>
  <si>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</si>
  <si>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</si>
  <si>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</si>
  <si>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</si>
  <si>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</si>
  <si>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</si>
  <si>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</si>
  <si>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</si>
  <si>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</si>
  <si>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</si>
  <si>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</si>
  <si>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</si>
  <si>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</si>
  <si>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</si>
  <si>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</si>
  <si>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</si>
  <si>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</si>
  <si>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</si>
  <si>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</si>
  <si>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</si>
  <si>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</si>
  <si>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</si>
  <si>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</si>
  <si>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</si>
  <si>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</si>
  <si>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</si>
  <si>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</si>
  <si>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</si>
  <si>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</si>
  <si>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</si>
  <si>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</si>
  <si>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</si>
  <si>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</si>
  <si>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</si>
  <si>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</si>
  <si>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</si>
  <si>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</si>
  <si>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</si>
  <si>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</si>
  <si>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</si>
  <si>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</si>
  <si>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</si>
  <si>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</si>
  <si>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</si>
  <si>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</si>
  <si>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</si>
  <si>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</si>
  <si>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</si>
  <si>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</si>
  <si>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</si>
  <si>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</si>
  <si>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</si>
  <si>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</si>
  <si>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</si>
  <si>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</si>
  <si>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</si>
  <si>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</si>
  <si>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</si>
  <si>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</si>
  <si>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</si>
  <si>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</si>
  <si>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</si>
  <si>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</si>
  <si>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</si>
  <si>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</si>
  <si>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</si>
  <si>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</si>
  <si>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</si>
  <si>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</si>
  <si>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</si>
  <si>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</si>
  <si>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</si>
  <si>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</si>
  <si>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</si>
  <si>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</si>
  <si>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</si>
  <si>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</si>
  <si>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</si>
  <si>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</si>
  <si>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</si>
  <si>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</si>
  <si>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</si>
  <si>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</si>
  <si>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</si>
  <si>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</si>
  <si>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</si>
  <si>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</si>
  <si>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</si>
  <si>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</si>
  <si>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</si>
  <si>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</si>
  <si>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</si>
  <si>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</si>
  <si>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</si>
  <si>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</si>
  <si>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</si>
  <si>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</si>
  <si>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</si>
  <si>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</si>
  <si>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</si>
  <si>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</si>
  <si>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</si>
  <si>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</si>
  <si>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</si>
  <si>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</si>
  <si>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</si>
  <si>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</si>
  <si>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</si>
  <si>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</si>
  <si>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</si>
  <si>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</si>
  <si>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</si>
  <si>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</si>
  <si>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</si>
  <si>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</si>
  <si>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</si>
  <si>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</si>
  <si>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</si>
  <si>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</si>
  <si>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</si>
  <si>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</si>
  <si>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</si>
  <si>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</si>
  <si>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</si>
  <si>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</si>
  <si>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</si>
  <si>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</si>
  <si>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</si>
  <si>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</si>
  <si>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</si>
  <si>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</si>
  <si>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</si>
  <si>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</si>
  <si>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</si>
  <si>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</si>
  <si>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</si>
  <si>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</si>
  <si>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</si>
  <si>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</si>
  <si>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</si>
  <si>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</si>
  <si>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</si>
  <si>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</si>
  <si>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</si>
  <si>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</si>
  <si>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</si>
  <si>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</si>
  <si>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</si>
  <si>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</si>
  <si>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</si>
  <si>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</si>
  <si>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</si>
  <si>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</si>
  <si>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</si>
  <si>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</si>
  <si>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</si>
  <si>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</si>
  <si>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</si>
  <si>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</si>
  <si>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</si>
  <si>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</si>
  <si>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</si>
  <si>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</si>
  <si>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</si>
  <si>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</si>
  <si>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</si>
  <si>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</si>
  <si>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</si>
  <si>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</si>
  <si>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</si>
  <si>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</si>
  <si>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</si>
  <si>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</si>
  <si>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</si>
  <si>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</si>
  <si>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</si>
  <si>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</si>
  <si>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</si>
  <si>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</si>
  <si>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</si>
  <si>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</si>
  <si>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</si>
  <si>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</si>
  <si>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</si>
  <si>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</si>
  <si>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</si>
  <si>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</si>
  <si>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</si>
  <si>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</si>
  <si>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</si>
  <si>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</si>
  <si>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</si>
  <si>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</si>
  <si>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</si>
  <si>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</si>
  <si>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</si>
  <si>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</si>
  <si>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</si>
  <si>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</si>
  <si>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</si>
  <si>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</si>
  <si>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</si>
  <si>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</si>
  <si>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</si>
  <si>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</si>
  <si>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</si>
  <si>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</si>
  <si>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</si>
  <si>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</si>
  <si>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</si>
  <si>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</si>
  <si>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</si>
  <si>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</si>
  <si>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</si>
  <si>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</si>
  <si>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</si>
  <si>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</si>
  <si>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</si>
  <si>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</si>
  <si>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</si>
  <si>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</si>
  <si>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</si>
  <si>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</si>
  <si>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</si>
  <si>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</si>
  <si>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</si>
  <si>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</si>
  <si>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</si>
  <si>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</si>
  <si>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</si>
  <si>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</si>
  <si>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</si>
  <si>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</si>
  <si>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</si>
  <si>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</si>
  <si>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</si>
  <si>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</si>
  <si>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</si>
  <si>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</si>
  <si>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</si>
  <si>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</si>
  <si>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</si>
  <si>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</si>
  <si>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</si>
  <si>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</si>
  <si>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</si>
  <si>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</si>
  <si>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</si>
  <si>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</si>
  <si>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</si>
  <si>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</si>
  <si>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</si>
  <si>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</si>
  <si>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</si>
  <si>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</si>
  <si>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</si>
  <si>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</si>
  <si>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</si>
  <si>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</si>
  <si>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</si>
  <si>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</si>
  <si>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</si>
  <si>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</si>
  <si>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</si>
  <si>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</si>
  <si>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</si>
  <si>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</si>
  <si>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</si>
  <si>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</si>
  <si>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</si>
  <si>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</si>
  <si>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</si>
  <si>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</si>
  <si>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</si>
  <si>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</si>
  <si>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</si>
  <si>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</si>
  <si>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</si>
  <si>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</si>
  <si>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</si>
  <si>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</si>
  <si>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</si>
  <si>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</si>
  <si>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</si>
  <si>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</si>
  <si>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</si>
  <si>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</si>
  <si>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</si>
  <si>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</si>
  <si>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</si>
  <si>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</si>
  <si>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</si>
  <si>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</si>
  <si>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</si>
  <si>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</si>
  <si>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</si>
  <si>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</si>
  <si>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</si>
  <si>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</si>
  <si>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</si>
  <si>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</si>
  <si>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</si>
  <si>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</si>
  <si>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</si>
  <si>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</si>
  <si>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</si>
  <si>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</si>
  <si>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</si>
  <si>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</si>
  <si>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</si>
  <si>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</si>
  <si>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</si>
  <si>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</si>
  <si>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</si>
  <si>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</si>
  <si>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</si>
  <si>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</si>
  <si>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</si>
  <si>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</si>
  <si>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</si>
  <si>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</si>
  <si>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</si>
  <si>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</si>
  <si>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</si>
  <si>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</si>
  <si>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</si>
  <si>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</si>
  <si>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</si>
  <si>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</si>
  <si>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</si>
  <si>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</si>
  <si>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</si>
  <si>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</si>
  <si>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</si>
  <si>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</si>
  <si>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</si>
  <si>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</si>
  <si>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</si>
  <si>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</si>
  <si>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</si>
  <si>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</si>
  <si>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</si>
  <si>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</si>
  <si>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</si>
  <si>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</si>
  <si>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</si>
  <si>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</si>
  <si>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</si>
  <si>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</si>
  <si>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</si>
  <si>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</si>
  <si>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</si>
  <si>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</si>
  <si>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</si>
  <si>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</si>
  <si>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</si>
  <si>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</si>
  <si>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</si>
  <si>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</si>
  <si>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</si>
  <si>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</si>
  <si>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</si>
  <si>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</si>
  <si>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</si>
  <si>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</si>
  <si>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</si>
  <si>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</si>
  <si>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</si>
  <si>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</si>
  <si>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</si>
  <si>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</si>
  <si>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</si>
  <si>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</si>
  <si>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</si>
  <si>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</si>
  <si>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</si>
  <si>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</si>
  <si>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</si>
  <si>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</si>
  <si>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</si>
  <si>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</si>
  <si>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</si>
  <si>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</si>
  <si>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</si>
  <si>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</si>
  <si>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</si>
  <si>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</si>
  <si>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</si>
  <si>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</si>
  <si>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</si>
  <si>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</si>
  <si>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</si>
  <si>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</si>
  <si>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</si>
  <si>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</si>
  <si>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</si>
  <si>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</si>
  <si>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</si>
  <si>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</si>
  <si>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</si>
  <si>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</si>
  <si>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</si>
  <si>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</si>
  <si>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</si>
  <si>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</si>
  <si>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</si>
  <si>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</si>
  <si>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</si>
  <si>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</si>
  <si>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</si>
  <si>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</si>
  <si>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</si>
  <si>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</si>
  <si>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</si>
  <si>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</si>
  <si>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</si>
  <si>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</si>
  <si>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</si>
  <si>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</si>
  <si>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</si>
  <si>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</si>
  <si>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</si>
  <si>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</si>
  <si>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</si>
  <si>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</si>
  <si>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</si>
  <si>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</si>
  <si>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</si>
  <si>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</si>
  <si>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</si>
  <si>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</si>
  <si>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</si>
  <si>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</si>
  <si>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</si>
  <si>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</si>
  <si>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</si>
  <si>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</si>
  <si>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</si>
  <si>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</si>
  <si>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</si>
  <si>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</si>
  <si>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</si>
  <si>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</si>
  <si>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</si>
  <si>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</si>
  <si>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</si>
  <si>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</si>
  <si>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</si>
  <si>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</si>
  <si>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</si>
  <si>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</si>
  <si>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</si>
  <si>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</si>
  <si>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</si>
  <si>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</si>
  <si>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</si>
  <si>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</si>
  <si>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</si>
  <si>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</si>
  <si>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</si>
  <si>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</si>
  <si>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</si>
  <si>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</si>
  <si>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</si>
  <si>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</si>
  <si>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</si>
  <si>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</si>
  <si>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</si>
  <si>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</si>
  <si>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</si>
  <si>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</si>
  <si>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</si>
  <si>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</si>
  <si>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</si>
  <si>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</si>
  <si>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</si>
  <si>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</si>
  <si>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</si>
  <si>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</si>
  <si>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</si>
  <si>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</si>
  <si>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</si>
  <si>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</si>
  <si>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</si>
  <si>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</si>
  <si>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</si>
  <si>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</si>
  <si>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</si>
  <si>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</si>
  <si>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</si>
  <si>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</si>
  <si>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</si>
  <si>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</si>
  <si>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</si>
  <si>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</si>
  <si>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</si>
  <si>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</si>
  <si>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</si>
  <si>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</si>
  <si>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</si>
  <si>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</si>
  <si>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</si>
  <si>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</si>
  <si>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</si>
  <si>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</si>
  <si>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</si>
  <si>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</si>
  <si>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</si>
  <si>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</si>
  <si>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</si>
  <si>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</si>
  <si>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</si>
  <si>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</si>
  <si>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</si>
  <si>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</si>
  <si>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</si>
  <si>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</si>
  <si>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</si>
  <si>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</si>
  <si>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</si>
  <si>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</si>
  <si>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</si>
  <si>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</si>
  <si>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</si>
  <si>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</si>
  <si>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</si>
  <si>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</si>
  <si>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</si>
  <si>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</si>
  <si>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</si>
  <si>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</si>
  <si>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</si>
  <si>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</si>
  <si>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</si>
  <si>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</si>
  <si>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</si>
  <si>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</si>
  <si>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</si>
  <si>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</si>
  <si>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</si>
  <si>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</si>
  <si>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</si>
  <si>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</si>
  <si>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</si>
  <si>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</si>
  <si>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</si>
  <si>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</si>
  <si>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</si>
  <si>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</si>
  <si>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</si>
  <si>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</si>
  <si>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</si>
  <si>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</si>
  <si>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</si>
  <si>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</si>
  <si>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</si>
  <si>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</si>
  <si>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</si>
  <si>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</si>
  <si>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</si>
  <si>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</si>
  <si>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</si>
  <si>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</si>
  <si>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</si>
  <si>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</si>
  <si>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</si>
  <si>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</si>
  <si>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</si>
  <si>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</si>
  <si>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</si>
  <si>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</si>
  <si>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</si>
  <si>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</si>
  <si>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</si>
  <si>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</si>
  <si>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</si>
  <si>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</si>
  <si>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</si>
  <si>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</si>
  <si>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</si>
  <si>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</si>
  <si>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</si>
  <si>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</si>
  <si>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</si>
  <si>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</si>
  <si>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</si>
  <si>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</si>
  <si>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</si>
  <si>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</si>
  <si>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</si>
  <si>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</si>
  <si>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</si>
  <si>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</si>
  <si>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</si>
  <si>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</si>
  <si>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</si>
  <si>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</si>
  <si>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</si>
  <si>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</si>
  <si>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</si>
  <si>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</si>
  <si>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</si>
  <si>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</si>
  <si>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</si>
  <si>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</si>
  <si>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</si>
  <si>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</si>
  <si>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</si>
  <si>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</si>
  <si>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</si>
  <si>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</si>
  <si>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</si>
  <si>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</si>
  <si>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</si>
  <si>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</si>
  <si>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</si>
  <si>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</si>
  <si>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</si>
  <si>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</si>
  <si>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</si>
  <si>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</si>
  <si>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</si>
  <si>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</si>
  <si>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</si>
  <si>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</si>
  <si>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</si>
  <si>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</si>
  <si>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</si>
  <si>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</si>
  <si>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</si>
  <si>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</si>
  <si>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</si>
  <si>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</si>
  <si>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</si>
  <si>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</si>
  <si>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</si>
  <si>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</si>
  <si>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</si>
  <si>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</si>
  <si>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</si>
  <si>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</si>
  <si>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</si>
  <si>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</si>
  <si>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</si>
  <si>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</si>
  <si>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</si>
  <si>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</si>
  <si>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</si>
  <si>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</si>
  <si>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</si>
  <si>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</si>
  <si>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</si>
  <si>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</si>
  <si>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</si>
  <si>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</si>
  <si>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</si>
  <si>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</si>
  <si>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</si>
  <si>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</si>
  <si>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</si>
  <si>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</si>
  <si>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</si>
  <si>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</si>
  <si>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</si>
  <si>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</si>
  <si>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</si>
  <si>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</si>
  <si>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</si>
  <si>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</si>
  <si>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</si>
  <si>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</si>
  <si>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</si>
  <si>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</si>
  <si>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</si>
  <si>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</si>
  <si>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</si>
  <si>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</si>
  <si>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</si>
  <si>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</si>
  <si>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</si>
  <si>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</si>
  <si>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</si>
  <si>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</si>
  <si>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</si>
  <si>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</si>
  <si>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</si>
  <si>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</si>
  <si>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</si>
  <si>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</si>
  <si>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</si>
  <si>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</si>
  <si>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</si>
  <si>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</si>
  <si>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</si>
  <si>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</si>
  <si>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</si>
  <si>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</si>
  <si>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</si>
  <si>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</si>
  <si>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</si>
  <si>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</si>
  <si>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</si>
  <si>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</si>
  <si>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</si>
  <si>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</si>
  <si>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</si>
  <si>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</si>
  <si>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</si>
  <si>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</si>
  <si>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</si>
  <si>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</si>
  <si>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</si>
  <si>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</si>
  <si>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</si>
  <si>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</si>
  <si>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</si>
  <si>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</si>
  <si>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</si>
  <si>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</si>
  <si>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</si>
  <si>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</si>
  <si>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</si>
  <si>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</si>
  <si>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</si>
  <si>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</si>
  <si>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</si>
  <si>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</si>
  <si>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</si>
  <si>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</si>
  <si>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</si>
  <si>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</si>
  <si>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</si>
  <si>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</si>
  <si>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</si>
  <si>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</si>
  <si>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</si>
  <si>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</si>
  <si>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</si>
  <si>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</si>
  <si>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</si>
  <si>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</si>
  <si>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</si>
  <si>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</si>
  <si>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</si>
  <si>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</si>
  <si>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</si>
  <si>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</si>
  <si>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</si>
  <si>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</si>
  <si>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</si>
  <si>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</si>
  <si>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</si>
  <si>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</si>
  <si>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</si>
  <si>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</si>
  <si>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</si>
  <si>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</si>
  <si>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</si>
  <si>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</si>
  <si>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</si>
  <si>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</si>
  <si>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</si>
  <si>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</si>
  <si>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</si>
  <si>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</si>
  <si>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</si>
  <si>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</si>
  <si>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</si>
  <si>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</si>
  <si>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</si>
  <si>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</si>
  <si>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</si>
  <si>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</si>
  <si>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</si>
  <si>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</si>
  <si>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</si>
  <si>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</si>
  <si>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</si>
  <si>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</si>
  <si>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</si>
  <si>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</si>
  <si>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</si>
  <si>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</si>
  <si>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</si>
  <si>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</si>
  <si>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</si>
  <si>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</si>
  <si>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</si>
  <si>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</si>
  <si>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</si>
  <si>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</si>
  <si>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</si>
  <si>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</si>
  <si>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</si>
  <si>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</si>
  <si>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</si>
  <si>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</si>
  <si>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</si>
  <si>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</si>
  <si>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</si>
  <si>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</si>
  <si>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</si>
  <si>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</si>
  <si>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</si>
  <si>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</si>
  <si>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</si>
  <si>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</si>
  <si>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</si>
  <si>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</si>
  <si>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</si>
  <si>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</si>
  <si>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</si>
  <si>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</si>
  <si>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</si>
  <si>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</si>
  <si>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</si>
  <si>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</si>
  <si>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</si>
  <si>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</si>
  <si>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</si>
  <si>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</si>
  <si>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</si>
  <si>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</si>
  <si>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</si>
  <si>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</si>
  <si>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</si>
  <si>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</si>
  <si>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</si>
  <si>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</si>
  <si>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</si>
  <si>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</si>
  <si>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</si>
  <si>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</si>
  <si>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</si>
  <si>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</si>
  <si>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</si>
  <si>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</si>
  <si>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</si>
  <si>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</si>
  <si>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</si>
  <si>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</si>
  <si>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</si>
  <si>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</si>
  <si>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</si>
  <si>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</si>
  <si>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</si>
  <si>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</si>
  <si>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</si>
  <si>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</si>
  <si>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</si>
  <si>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</si>
  <si>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</si>
  <si>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</si>
  <si>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</si>
  <si>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</si>
  <si>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</si>
  <si>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</si>
  <si>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</si>
  <si>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</si>
  <si>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</si>
  <si>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</si>
  <si>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</si>
  <si>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</si>
  <si>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</si>
  <si>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</si>
  <si>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</si>
  <si>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</si>
  <si>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</si>
  <si>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</si>
  <si>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</si>
  <si>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</si>
  <si>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</si>
  <si>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</si>
  <si>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</si>
  <si>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</si>
  <si>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</si>
  <si>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</si>
  <si>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</si>
  <si>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</si>
  <si>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</si>
  <si>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</si>
  <si>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</si>
  <si>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</si>
  <si>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</si>
  <si>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</si>
  <si>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</si>
  <si>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</si>
  <si>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</si>
  <si>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</si>
  <si>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</si>
  <si>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</si>
  <si>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</si>
  <si>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</si>
  <si>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</si>
  <si>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</si>
  <si>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</si>
  <si>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</si>
  <si>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</si>
  <si>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</si>
  <si>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</si>
  <si>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</si>
  <si>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</si>
  <si>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</si>
  <si>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</si>
  <si>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</si>
  <si>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</si>
  <si>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</si>
  <si>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</si>
  <si>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</si>
  <si>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</si>
  <si>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</si>
  <si>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</si>
  <si>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</si>
  <si>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</si>
  <si>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</si>
  <si>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</si>
  <si>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</si>
  <si>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</si>
  <si>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</si>
  <si>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</si>
  <si>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</si>
  <si>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</si>
  <si>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</si>
  <si>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</si>
  <si>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</si>
  <si>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</si>
  <si>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</si>
  <si>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</si>
  <si>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</si>
  <si>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</si>
  <si>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</si>
  <si>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</si>
  <si>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</si>
  <si>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</si>
  <si>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</si>
  <si>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</si>
  <si>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</si>
  <si>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</si>
  <si>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</si>
  <si>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</si>
  <si>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</si>
  <si>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</si>
  <si>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</si>
  <si>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</si>
  <si>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</si>
  <si>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</si>
  <si>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</si>
  <si>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</si>
  <si>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</si>
  <si>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</si>
  <si>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</si>
  <si>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</si>
  <si>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</si>
  <si>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</si>
  <si>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</si>
  <si>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</si>
  <si>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</si>
  <si>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</si>
  <si>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</si>
  <si>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</si>
  <si>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</si>
  <si>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</si>
  <si>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</si>
  <si>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</si>
  <si>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</si>
  <si>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</si>
  <si>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</si>
  <si>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</si>
  <si>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</si>
  <si>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</si>
  <si>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</si>
  <si>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</si>
  <si>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</si>
  <si>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</si>
  <si>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</si>
  <si>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</si>
  <si>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</si>
  <si>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</si>
  <si>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</si>
  <si>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</si>
  <si>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</si>
  <si>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</si>
  <si>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</si>
  <si>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</si>
  <si>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</si>
  <si>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</si>
  <si>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</si>
  <si>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</si>
  <si>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</si>
  <si>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</si>
  <si>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</si>
  <si>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</si>
  <si>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</si>
  <si>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</si>
  <si>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</si>
  <si>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</si>
  <si>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</si>
  <si>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</si>
  <si>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</si>
  <si>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</si>
  <si>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</si>
  <si>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</si>
  <si>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</si>
  <si>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</si>
  <si>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</si>
  <si>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</si>
  <si>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</si>
  <si>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</si>
  <si>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</si>
  <si>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</si>
  <si>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</si>
  <si>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</si>
  <si>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</si>
  <si>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</si>
  <si>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</si>
  <si>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</si>
  <si>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</si>
  <si>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</si>
  <si>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</si>
  <si>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</si>
  <si>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</si>
  <si>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</si>
  <si>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</si>
  <si>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</si>
  <si>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</si>
  <si>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</si>
  <si>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</si>
  <si>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</si>
  <si>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</si>
  <si>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</si>
  <si>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</si>
  <si>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</si>
  <si>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</si>
  <si>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</si>
  <si>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</si>
  <si>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</si>
  <si>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</si>
  <si>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</si>
  <si>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</si>
  <si>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</si>
  <si>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</si>
  <si>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</si>
  <si>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</si>
  <si>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</si>
  <si>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</si>
  <si>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</si>
  <si>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</si>
  <si>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</si>
  <si>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</si>
  <si>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</si>
  <si>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</si>
  <si>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</si>
  <si>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</si>
  <si>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</si>
  <si>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</si>
  <si>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</si>
  <si>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</si>
  <si>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</si>
  <si>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</si>
  <si>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</si>
  <si>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</si>
  <si>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</si>
  <si>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</si>
  <si>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</si>
  <si>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</si>
  <si>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</si>
  <si>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</si>
  <si>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</si>
  <si>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</si>
  <si>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</si>
  <si>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</si>
  <si>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</si>
  <si>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</si>
  <si>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</si>
  <si>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</si>
  <si>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</si>
  <si>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</si>
  <si>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</si>
  <si>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</si>
  <si>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</si>
  <si>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</si>
  <si>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</si>
  <si>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</si>
  <si>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</si>
  <si>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</si>
  <si>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</si>
  <si>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</si>
  <si>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</si>
  <si>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</si>
  <si>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</si>
  <si>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</si>
  <si>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</si>
  <si>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</si>
  <si>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</si>
  <si>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</si>
  <si>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</si>
  <si>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</si>
  <si>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</si>
  <si>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</si>
  <si>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</si>
  <si>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</si>
  <si>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</si>
  <si>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</si>
  <si>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</si>
  <si>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</si>
  <si>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</si>
  <si>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</si>
  <si>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</si>
  <si>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</si>
  <si>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</si>
  <si>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</si>
  <si>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</si>
  <si>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</si>
  <si>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</si>
  <si>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</si>
  <si>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</si>
  <si>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</si>
  <si>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</si>
  <si>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</si>
  <si>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</si>
  <si>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</si>
  <si>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</si>
  <si>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</si>
  <si>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</si>
  <si>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</si>
  <si>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</si>
  <si>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</si>
  <si>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</si>
  <si>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</si>
  <si>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</si>
  <si>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</si>
  <si>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</si>
  <si>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</si>
  <si>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</si>
  <si>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</si>
  <si>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</si>
  <si>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</si>
  <si>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</si>
  <si>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</si>
  <si>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</si>
  <si>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</si>
  <si>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</si>
  <si>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</si>
  <si>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</si>
  <si>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</si>
  <si>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</si>
  <si>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</si>
  <si>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</si>
  <si>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</si>
  <si>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</si>
  <si>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</si>
  <si>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</si>
  <si>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</si>
  <si>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</si>
  <si>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</si>
  <si>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</si>
  <si>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</si>
  <si>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</si>
  <si>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</si>
  <si>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</si>
  <si>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</si>
  <si>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</si>
  <si>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</si>
  <si>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</si>
  <si>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</si>
  <si>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</si>
  <si>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</si>
  <si>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</si>
  <si>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</si>
  <si>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</si>
  <si>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</si>
  <si>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</si>
  <si>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</si>
  <si>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</si>
  <si>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</si>
  <si>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</si>
  <si>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</si>
  <si>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</si>
  <si>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</si>
  <si>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</si>
  <si>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</si>
  <si>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</si>
  <si>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</si>
  <si>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</si>
  <si>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</si>
  <si>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</si>
  <si>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</si>
  <si>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</si>
  <si>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</si>
  <si>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</si>
  <si>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</si>
  <si>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</si>
  <si>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</si>
  <si>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</si>
  <si>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</si>
  <si>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</si>
  <si>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</si>
  <si>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</si>
  <si>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</si>
  <si>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</si>
  <si>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</si>
  <si>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</si>
  <si>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</si>
  <si>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</si>
  <si>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</si>
  <si>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</si>
  <si>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</si>
  <si>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</si>
  <si>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</si>
  <si>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</si>
  <si>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</si>
  <si>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</si>
  <si>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</si>
  <si>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</si>
  <si>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</si>
  <si>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</si>
  <si>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</si>
  <si>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</si>
  <si>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</si>
  <si>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</si>
  <si>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</si>
  <si>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</si>
  <si>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</si>
  <si>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</si>
  <si>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</si>
  <si>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</si>
  <si>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</si>
  <si>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</si>
  <si>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</si>
  <si>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</si>
  <si>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</si>
  <si>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</si>
  <si>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</si>
  <si>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</si>
  <si>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</si>
  <si>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</si>
  <si>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</si>
  <si>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</si>
  <si>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</si>
  <si>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</si>
  <si>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</si>
  <si>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</si>
  <si>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</si>
  <si>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</si>
  <si>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</si>
  <si>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</si>
  <si>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</si>
  <si>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</si>
  <si>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</si>
  <si>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</si>
  <si>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</si>
  <si>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</si>
  <si>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</si>
  <si>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</si>
  <si>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</si>
  <si>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</si>
  <si>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</si>
  <si>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</si>
  <si>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</si>
  <si>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</si>
  <si>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</si>
  <si>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</si>
  <si>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</si>
  <si>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</si>
  <si>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</si>
  <si>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</si>
  <si>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</si>
  <si>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</si>
  <si>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</si>
  <si>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</si>
  <si>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</si>
  <si>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</si>
  <si>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</si>
  <si>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</si>
  <si>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</si>
  <si>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</si>
  <si>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</si>
  <si>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</si>
  <si>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</si>
  <si>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</si>
  <si>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</si>
  <si>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</si>
  <si>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</si>
  <si>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</si>
  <si>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</si>
  <si>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</si>
  <si>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</si>
  <si>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</si>
  <si>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</si>
  <si>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</si>
  <si>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</si>
  <si>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</si>
  <si>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</si>
  <si>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</si>
  <si>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</si>
  <si>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</si>
  <si>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</si>
  <si>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</si>
  <si>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</si>
  <si>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</si>
  <si>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</si>
  <si>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</si>
  <si>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</si>
  <si>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</si>
  <si>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</si>
  <si>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</si>
  <si>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</si>
  <si>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</si>
  <si>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</si>
  <si>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</si>
  <si>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</si>
  <si>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</si>
  <si>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</si>
  <si>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</si>
  <si>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</si>
  <si>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</si>
  <si>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</si>
  <si>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</si>
  <si>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</si>
  <si>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</si>
  <si>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</si>
  <si>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</si>
  <si>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</si>
  <si>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</si>
  <si>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</si>
  <si>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</si>
  <si>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</si>
  <si>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</si>
  <si>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</si>
  <si>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</si>
  <si>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</si>
  <si>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</si>
  <si>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</si>
  <si>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</si>
  <si>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</si>
  <si>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</si>
  <si>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</si>
  <si>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</si>
  <si>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</si>
  <si>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</si>
  <si>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</si>
  <si>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</si>
  <si>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</si>
  <si>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</si>
  <si>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</si>
  <si>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</si>
  <si>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</si>
  <si>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</si>
  <si>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</si>
  <si>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</si>
  <si>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</si>
  <si>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</si>
  <si>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</si>
  <si>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</si>
  <si>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</si>
  <si>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</si>
  <si>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</si>
  <si>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</si>
  <si>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</si>
  <si>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</si>
  <si>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</si>
  <si>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</si>
  <si>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</si>
  <si>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</si>
  <si>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</si>
  <si>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</si>
  <si>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</si>
  <si>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</si>
  <si>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</si>
  <si>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</si>
  <si>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</si>
  <si>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</si>
  <si>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</si>
  <si>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</si>
  <si>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</si>
  <si>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</si>
  <si>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</si>
  <si>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</si>
  <si>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</si>
  <si>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</si>
  <si>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</si>
  <si>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</si>
  <si>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</si>
  <si>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</si>
  <si>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</si>
  <si>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</si>
  <si>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</si>
  <si>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</si>
  <si>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</si>
  <si>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</si>
  <si>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</si>
  <si>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</si>
  <si>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</si>
  <si>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</si>
  <si>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</si>
  <si>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</si>
  <si>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</si>
  <si>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</si>
  <si>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</si>
  <si>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</si>
  <si>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</si>
  <si>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</si>
  <si>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</si>
  <si>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</si>
  <si>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</si>
  <si>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</si>
  <si>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</si>
  <si>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</si>
  <si>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</si>
  <si>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</si>
  <si>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</si>
  <si>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</si>
  <si>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</si>
  <si>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</si>
  <si>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</si>
  <si>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</si>
  <si>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</si>
  <si>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</si>
  <si>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</si>
  <si>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</si>
  <si>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</si>
  <si>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</si>
  <si>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</si>
  <si>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</si>
  <si>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</si>
  <si>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</si>
  <si>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</si>
  <si>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</si>
  <si>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</si>
  <si>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</si>
  <si>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</si>
  <si>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</si>
  <si>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</si>
  <si>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</si>
  <si>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</si>
  <si>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</si>
  <si>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</si>
  <si>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</si>
  <si>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</si>
  <si>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</si>
  <si>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</si>
  <si>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</si>
  <si>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</si>
  <si>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</si>
  <si>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</si>
  <si>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</si>
  <si>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</si>
  <si>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</si>
  <si>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</si>
  <si>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</si>
  <si>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</si>
  <si>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</si>
  <si>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</si>
  <si>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</si>
  <si>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</si>
  <si>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</si>
  <si>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</si>
  <si>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</si>
  <si>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</si>
  <si>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</si>
  <si>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</si>
  <si>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</si>
  <si>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</si>
  <si>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</si>
  <si>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</si>
  <si>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</si>
  <si>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</si>
  <si>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</si>
  <si>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</si>
  <si>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</si>
  <si>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</si>
  <si>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</si>
  <si>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</si>
  <si>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</si>
  <si>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</si>
  <si>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</si>
  <si>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</si>
  <si>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</si>
  <si>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</si>
  <si>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</si>
  <si>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</si>
  <si>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</si>
  <si>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</si>
  <si>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</si>
  <si>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</si>
  <si>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</si>
  <si>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</si>
  <si>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</si>
  <si>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</si>
  <si>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</si>
  <si>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</si>
  <si>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</si>
  <si>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</si>
  <si>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</si>
  <si>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</si>
  <si>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</si>
  <si>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</si>
  <si>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</si>
  <si>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</si>
  <si>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</si>
  <si>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</si>
  <si>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</si>
  <si>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</si>
  <si>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</si>
  <si>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</si>
  <si>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</si>
  <si>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</si>
  <si>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</si>
  <si>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</si>
  <si>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</si>
  <si>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</si>
  <si>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</si>
  <si>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</si>
  <si>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</si>
  <si>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</si>
  <si>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</si>
  <si>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</si>
  <si>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</si>
  <si>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</si>
  <si>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</si>
  <si>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</si>
  <si>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</si>
  <si>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</si>
  <si>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</si>
  <si>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</si>
  <si>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</si>
  <si>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</si>
  <si>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</si>
  <si>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</si>
  <si>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</si>
  <si>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</si>
  <si>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</si>
  <si>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</si>
  <si>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</si>
  <si>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</si>
  <si>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</si>
  <si>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</si>
  <si>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</si>
  <si>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</si>
  <si>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</si>
  <si>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</si>
  <si>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</si>
  <si>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</si>
  <si>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</si>
  <si>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</si>
  <si>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</si>
  <si>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</si>
  <si>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</si>
  <si>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</si>
  <si>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</si>
  <si>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</si>
  <si>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</si>
  <si>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</si>
  <si>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</si>
  <si>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</si>
  <si>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</si>
  <si>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</si>
  <si>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</si>
  <si>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</si>
  <si>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</si>
  <si>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</si>
  <si>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</si>
  <si>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</si>
  <si>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</si>
  <si>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</si>
  <si>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</si>
  <si>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</si>
  <si>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</si>
  <si>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</si>
  <si>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</si>
  <si>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</si>
  <si>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</si>
  <si>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</si>
  <si>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</si>
  <si>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</si>
  <si>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</si>
  <si>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</si>
  <si>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</si>
  <si>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</si>
  <si>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</si>
  <si>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</si>
  <si>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</si>
  <si>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</si>
  <si>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</si>
  <si>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</si>
  <si>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</si>
  <si>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</si>
  <si>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</si>
  <si>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</si>
  <si>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</si>
  <si>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</si>
  <si>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</si>
  <si>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</si>
  <si>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</si>
  <si>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</si>
  <si>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</si>
  <si>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</si>
  <si>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</si>
  <si>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</si>
  <si>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</si>
  <si>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</si>
  <si>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</si>
  <si>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</si>
  <si>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</si>
  <si>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</si>
  <si>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</si>
  <si>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</si>
  <si>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</si>
  <si>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</si>
  <si>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</si>
  <si>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</si>
  <si>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</si>
  <si>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</si>
  <si>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</si>
  <si>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</si>
  <si>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</si>
  <si>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</si>
  <si>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</si>
  <si>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</si>
  <si>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</si>
  <si>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</si>
  <si>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</si>
  <si>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</si>
  <si>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</si>
  <si>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</si>
  <si>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</si>
  <si>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</si>
  <si>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</si>
  <si>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</si>
  <si>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</si>
  <si>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</si>
  <si>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</si>
  <si>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</si>
  <si>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</si>
  <si>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</si>
  <si>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</si>
  <si>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</si>
  <si>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</si>
  <si>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</si>
  <si>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</si>
  <si>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</si>
  <si>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</si>
  <si>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</si>
  <si>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</si>
  <si>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</si>
  <si>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</si>
  <si>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</si>
  <si>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</si>
  <si>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</si>
  <si>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</si>
  <si>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</si>
  <si>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</si>
  <si>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</si>
  <si>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</si>
  <si>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</si>
  <si>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</si>
  <si>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</si>
  <si>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</si>
  <si>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</si>
  <si>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</si>
  <si>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</si>
  <si>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</si>
  <si>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</si>
  <si>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</si>
  <si>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</si>
  <si>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</si>
  <si>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</si>
  <si>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</si>
  <si>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</si>
  <si>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</si>
  <si>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</si>
  <si>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</si>
  <si>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</si>
  <si>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</si>
  <si>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</si>
  <si>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</si>
  <si>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</si>
  <si>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</si>
  <si>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</si>
  <si>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</si>
  <si>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</si>
  <si>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</si>
  <si>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</si>
  <si>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</si>
  <si>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</si>
  <si>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</si>
  <si>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</si>
  <si>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</si>
  <si>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</si>
  <si>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</si>
  <si>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</si>
  <si>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</si>
  <si>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</si>
  <si>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</si>
  <si>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</si>
  <si>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</si>
  <si>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</si>
  <si>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</si>
  <si>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</si>
  <si>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</si>
  <si>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</si>
  <si>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</si>
  <si>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</si>
  <si>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</si>
  <si>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</si>
  <si>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</si>
  <si>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</si>
  <si>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</si>
  <si>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</si>
  <si>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</si>
  <si>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</si>
  <si>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</si>
  <si>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</si>
  <si>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</si>
  <si>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</si>
  <si>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</si>
  <si>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</si>
  <si>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</si>
  <si>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</si>
  <si>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</si>
  <si>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</si>
  <si>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</si>
  <si>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</si>
  <si>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</si>
  <si>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</si>
  <si>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</si>
  <si>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</si>
  <si>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</si>
  <si>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</si>
  <si>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</si>
  <si>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</si>
  <si>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</si>
  <si>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</si>
  <si>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</si>
  <si>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</si>
  <si>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</si>
  <si>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</si>
  <si>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</si>
  <si>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</si>
  <si>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</si>
  <si>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</si>
  <si>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</si>
  <si>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</si>
  <si>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</si>
  <si>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</si>
  <si>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</si>
  <si>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</si>
  <si>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</si>
  <si>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</si>
  <si>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</si>
  <si>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</si>
  <si>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</si>
  <si>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</si>
  <si>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</si>
  <si>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</si>
  <si>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</si>
  <si>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</si>
  <si>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</si>
  <si>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</si>
  <si>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</si>
  <si>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</si>
  <si>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</si>
  <si>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</si>
  <si>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</si>
  <si>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</si>
  <si>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</si>
  <si>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</si>
  <si>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</si>
  <si>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</si>
  <si>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</si>
  <si>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</si>
  <si>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</si>
  <si>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</si>
  <si>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</si>
  <si>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</si>
  <si>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</si>
  <si>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</si>
  <si>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</si>
  <si>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</si>
  <si>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</si>
  <si>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</si>
  <si>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</si>
  <si>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</si>
  <si>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</si>
  <si>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</si>
  <si>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</si>
  <si>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</si>
  <si>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</si>
  <si>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</si>
  <si>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</si>
  <si>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</si>
  <si>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</si>
  <si>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</si>
  <si>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</si>
  <si>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</si>
  <si>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</si>
  <si>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</si>
  <si>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</si>
  <si>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</si>
  <si>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</si>
  <si>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</si>
  <si>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</si>
  <si>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</si>
  <si>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</si>
  <si>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</si>
  <si>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</si>
  <si>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</si>
  <si>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</si>
  <si>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</si>
  <si>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</si>
  <si>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</si>
  <si>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</si>
  <si>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</si>
  <si>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</si>
  <si>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</si>
  <si>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</si>
  <si>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</si>
  <si>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</si>
  <si>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</si>
  <si>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</si>
  <si>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</si>
  <si>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</si>
  <si>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</si>
  <si>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</si>
  <si>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</si>
  <si>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</si>
  <si>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</si>
  <si>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</si>
  <si>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</si>
  <si>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</si>
  <si>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</si>
  <si>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</si>
  <si>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</si>
  <si>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</si>
  <si>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</si>
  <si>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</si>
  <si>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</si>
  <si>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</si>
  <si>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</si>
  <si>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</si>
  <si>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</si>
  <si>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</si>
  <si>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</si>
  <si>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</si>
  <si>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</si>
  <si>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</si>
  <si>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</si>
  <si>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</si>
  <si>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</si>
  <si>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</si>
  <si>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</si>
  <si>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</si>
  <si>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</si>
  <si>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</si>
  <si>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</si>
  <si>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</si>
  <si>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</si>
  <si>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</si>
  <si>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</si>
  <si>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</si>
  <si>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</si>
  <si>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</si>
  <si>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</si>
  <si>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</si>
  <si>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</si>
  <si>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</si>
  <si>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</si>
  <si>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</si>
  <si>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</si>
  <si>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</si>
  <si>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</si>
  <si>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</si>
  <si>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</si>
  <si>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</si>
  <si>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</si>
  <si>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</si>
  <si>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</si>
  <si>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</si>
  <si>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</si>
  <si>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</si>
  <si>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</si>
  <si>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</si>
  <si>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</si>
  <si>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</si>
  <si>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</si>
  <si>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</si>
  <si>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</si>
  <si>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</si>
  <si>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</si>
  <si>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</si>
  <si>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</si>
  <si>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</si>
  <si>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</si>
  <si>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</si>
  <si>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</si>
  <si>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</si>
  <si>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</si>
  <si>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</si>
  <si>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</si>
  <si>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</si>
  <si>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</si>
  <si>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</si>
  <si>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</si>
  <si>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</si>
  <si>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</si>
  <si>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</si>
  <si>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</si>
  <si>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</si>
  <si>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</si>
  <si>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</si>
  <si>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</si>
  <si>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</si>
  <si>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</si>
  <si>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</si>
  <si>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</si>
  <si>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</si>
  <si>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</si>
  <si>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</si>
  <si>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</si>
  <si>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</si>
  <si>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</si>
  <si>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</si>
  <si>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</si>
  <si>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</si>
  <si>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</si>
  <si>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</si>
  <si>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</si>
  <si>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</si>
  <si>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</si>
  <si>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</si>
  <si>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</si>
  <si>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</si>
  <si>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</si>
  <si>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</si>
  <si>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</si>
  <si>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</si>
  <si>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</si>
  <si>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</si>
  <si>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</si>
  <si>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</si>
  <si>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</si>
  <si>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</si>
  <si>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</si>
  <si>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</si>
  <si>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</si>
  <si>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</si>
  <si>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</si>
  <si>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</si>
  <si>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</si>
  <si>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</si>
  <si>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</si>
  <si>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</si>
  <si>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</si>
  <si>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</si>
  <si>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</si>
  <si>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</si>
  <si>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</si>
  <si>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</si>
  <si>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</si>
  <si>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</si>
  <si>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</si>
  <si>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</si>
  <si>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</si>
  <si>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</si>
  <si>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</si>
  <si>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</si>
  <si>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</si>
  <si>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</si>
  <si>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</si>
  <si>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</si>
  <si>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</si>
  <si>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</si>
  <si>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</si>
  <si>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</si>
  <si>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</si>
  <si>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</si>
  <si>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</si>
  <si>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</si>
  <si>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</si>
  <si>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</si>
  <si>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</si>
  <si>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</si>
  <si>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</si>
  <si>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</si>
  <si>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</si>
  <si>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</si>
  <si>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</si>
  <si>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</si>
  <si>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</si>
  <si>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</si>
  <si>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</si>
  <si>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</si>
  <si>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</si>
  <si>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</si>
  <si>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</si>
  <si>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</si>
  <si>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</si>
  <si>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</si>
  <si>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</si>
  <si>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</si>
  <si>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</si>
  <si>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</si>
  <si>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</si>
  <si>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</si>
  <si>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</si>
  <si>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</si>
  <si>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</si>
  <si>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</si>
  <si>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</si>
  <si>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</si>
  <si>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</si>
  <si>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</si>
  <si>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</si>
  <si>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</si>
  <si>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</si>
  <si>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</si>
  <si>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</si>
  <si>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</si>
  <si>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</si>
  <si>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</si>
  <si>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</si>
  <si>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</si>
  <si>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</si>
  <si>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</si>
  <si>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</si>
  <si>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</si>
  <si>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</si>
  <si>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</si>
  <si>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</si>
  <si>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</si>
  <si>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</si>
  <si>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</si>
  <si>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</si>
  <si>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</si>
  <si>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</si>
  <si>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</si>
  <si>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</si>
  <si>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</si>
  <si>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</si>
  <si>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</si>
  <si>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</si>
  <si>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</si>
  <si>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</si>
  <si>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</si>
  <si>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</si>
  <si>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</si>
  <si>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</si>
  <si>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</si>
  <si>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</si>
  <si>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</si>
  <si>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</si>
  <si>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</si>
  <si>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</si>
  <si>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</si>
  <si>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</si>
  <si>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</si>
  <si>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</si>
  <si>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</si>
  <si>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</si>
  <si>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</si>
  <si>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</si>
  <si>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</si>
  <si>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</si>
  <si>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</si>
  <si>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</si>
  <si>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</si>
  <si>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</si>
  <si>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</si>
  <si>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</si>
  <si>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</si>
  <si>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</si>
  <si>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</si>
  <si>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</si>
  <si>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</si>
  <si>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</si>
  <si>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</si>
  <si>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</si>
  <si>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</si>
  <si>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</si>
  <si>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</si>
  <si>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</si>
  <si>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</si>
  <si>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</si>
  <si>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</si>
  <si>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</si>
  <si>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</si>
  <si>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</si>
  <si>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</si>
  <si>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</si>
  <si>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</si>
  <si>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</si>
  <si>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</si>
  <si>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</si>
  <si>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</si>
  <si>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</si>
  <si>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</si>
  <si>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</si>
  <si>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</si>
  <si>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</si>
  <si>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</si>
  <si>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</si>
  <si>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</si>
  <si>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</si>
  <si>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</si>
  <si>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</si>
  <si>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</si>
  <si>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</si>
  <si>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</si>
  <si>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</si>
  <si>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</si>
  <si>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</si>
  <si>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</si>
  <si>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</si>
  <si>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</si>
  <si>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</si>
  <si>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</si>
  <si>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</si>
  <si>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</si>
  <si>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</si>
  <si>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</si>
  <si>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</si>
  <si>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</si>
  <si>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</si>
  <si>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</si>
  <si>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</si>
  <si>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</si>
  <si>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</si>
  <si>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</si>
  <si>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</si>
  <si>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</si>
  <si>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</si>
  <si>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</si>
  <si>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</si>
  <si>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</si>
  <si>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</si>
  <si>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</si>
  <si>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</si>
  <si>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</si>
  <si>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</si>
  <si>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</si>
  <si>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</si>
  <si>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</si>
  <si>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</si>
  <si>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</si>
  <si>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</si>
  <si>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</si>
  <si>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</si>
  <si>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</si>
  <si>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</si>
  <si>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</si>
  <si>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</si>
  <si>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</si>
  <si>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</si>
  <si>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</si>
  <si>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</si>
  <si>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</si>
  <si>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</si>
  <si>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</si>
  <si>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</si>
  <si>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</si>
  <si>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</si>
  <si>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</si>
  <si>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</si>
  <si>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</si>
  <si>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</si>
  <si>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</si>
  <si>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</si>
  <si>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</si>
  <si>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</si>
  <si>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</si>
  <si>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</si>
  <si>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</si>
  <si>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</si>
  <si>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</si>
  <si>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</si>
  <si>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</si>
  <si>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</si>
  <si>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</si>
  <si>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</si>
  <si>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</si>
  <si>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</si>
  <si>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</si>
  <si>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</si>
  <si>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</si>
  <si>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</si>
  <si>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</si>
  <si>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</si>
  <si>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</si>
  <si>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</si>
  <si>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</si>
  <si>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</si>
  <si>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</si>
  <si>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</si>
  <si>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</si>
  <si>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</si>
  <si>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</si>
  <si>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</si>
  <si>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</si>
  <si>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</si>
  <si>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</si>
  <si>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</si>
  <si>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</si>
  <si>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</si>
  <si>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</si>
  <si>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</si>
  <si>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</si>
  <si>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</si>
  <si>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</si>
  <si>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</si>
  <si>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</si>
  <si>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</si>
  <si>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</si>
  <si>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</si>
  <si>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</si>
  <si>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</si>
  <si>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</si>
  <si>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</si>
  <si>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</si>
  <si>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</si>
  <si>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</si>
  <si>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</si>
  <si>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</si>
  <si>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</si>
  <si>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</si>
  <si>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</si>
  <si>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</si>
  <si>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</si>
  <si>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</si>
  <si>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</si>
  <si>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</si>
  <si>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</si>
  <si>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</si>
  <si>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</si>
  <si>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</si>
  <si>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</si>
  <si>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</si>
  <si>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</si>
  <si>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</si>
  <si>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</si>
  <si>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</si>
  <si>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</si>
  <si>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</si>
  <si>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</si>
  <si>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</si>
  <si>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</si>
  <si>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</si>
  <si>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</si>
  <si>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</si>
  <si>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</si>
  <si>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</si>
  <si>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</si>
  <si>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</si>
  <si>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</si>
  <si>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</si>
  <si>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</si>
  <si>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</si>
  <si>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</si>
  <si>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</si>
  <si>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</si>
  <si>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</si>
  <si>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</si>
  <si>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</si>
  <si>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</si>
  <si>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</si>
  <si>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</si>
  <si>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</si>
  <si>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</si>
  <si>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</si>
  <si>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</si>
  <si>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</si>
  <si>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</si>
  <si>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</si>
  <si>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</si>
  <si>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</si>
  <si>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</si>
  <si>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</si>
  <si>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</si>
  <si>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</si>
  <si>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</si>
  <si>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</si>
  <si>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</si>
  <si>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</si>
  <si>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</si>
  <si>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</si>
  <si>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</si>
  <si>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</si>
  <si>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</si>
  <si>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</si>
  <si>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</si>
  <si>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</si>
  <si>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</si>
  <si>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</si>
  <si>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</si>
  <si>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</si>
  <si>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</si>
  <si>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</si>
  <si>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</si>
  <si>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</si>
  <si>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</si>
  <si>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</si>
  <si>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</si>
  <si>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</si>
  <si>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</si>
  <si>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</si>
  <si>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</si>
  <si>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</si>
  <si>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</si>
  <si>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</si>
  <si>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</si>
  <si>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</si>
  <si>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</si>
  <si>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</si>
  <si>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</si>
  <si>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</si>
  <si>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</si>
  <si>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</si>
  <si>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</si>
  <si>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</si>
  <si>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</si>
  <si>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</si>
  <si>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</si>
  <si>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</si>
  <si>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</si>
  <si>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</si>
  <si>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</si>
  <si>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</si>
  <si>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</si>
  <si>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</si>
  <si>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</si>
  <si>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</si>
  <si>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</si>
  <si>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</si>
  <si>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</si>
  <si>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</si>
  <si>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</si>
  <si>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</si>
  <si>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</si>
  <si>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</si>
  <si>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</si>
  <si>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</si>
  <si>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</si>
  <si>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</si>
  <si>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</si>
  <si>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</si>
  <si>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</si>
  <si>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</si>
  <si>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</si>
  <si>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</si>
  <si>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</si>
  <si>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</si>
  <si>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</si>
  <si>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</si>
  <si>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</si>
  <si>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</si>
  <si>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</si>
  <si>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</si>
  <si>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</si>
  <si>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</si>
  <si>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</si>
  <si>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</si>
  <si>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</si>
  <si>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</si>
  <si>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</si>
  <si>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</si>
  <si>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</si>
  <si>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</si>
  <si>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</si>
  <si>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</si>
  <si>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</si>
  <si>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</si>
  <si>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</si>
  <si>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</si>
  <si>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</si>
  <si>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</si>
  <si>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</si>
  <si>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</si>
  <si>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</si>
  <si>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</si>
  <si>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</si>
  <si>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</si>
  <si>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</si>
  <si>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</si>
  <si>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</si>
  <si>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</si>
  <si>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</si>
  <si>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</si>
  <si>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</si>
  <si>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</si>
  <si>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</si>
  <si>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</si>
  <si>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</si>
  <si>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</si>
  <si>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</si>
  <si>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</si>
  <si>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</si>
  <si>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</si>
  <si>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</si>
  <si>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</si>
  <si>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</si>
  <si>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</si>
  <si>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</si>
  <si>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</si>
  <si>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</si>
  <si>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</si>
  <si>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</si>
  <si>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</si>
  <si>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</si>
  <si>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</si>
  <si>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</si>
  <si>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</si>
  <si>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</si>
  <si>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</si>
  <si>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</si>
  <si>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</si>
  <si>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</si>
  <si>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</si>
  <si>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</si>
  <si>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</si>
  <si>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</si>
  <si>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</si>
  <si>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</si>
  <si>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</si>
  <si>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</si>
  <si>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</si>
  <si>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</si>
  <si>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</si>
  <si>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</si>
  <si>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</si>
  <si>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</si>
  <si>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</si>
  <si>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</si>
  <si>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</si>
  <si>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</si>
  <si>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</si>
  <si>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</si>
  <si>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</si>
  <si>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</si>
  <si>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</si>
  <si>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</si>
  <si>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</si>
  <si>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</si>
  <si>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</si>
  <si>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</si>
  <si>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</si>
  <si>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</si>
  <si>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</si>
  <si>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</si>
  <si>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</si>
  <si>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</si>
  <si>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</si>
  <si>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</si>
  <si>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</si>
  <si>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</si>
  <si>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</si>
  <si>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</si>
  <si>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</si>
  <si>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</si>
  <si>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</si>
  <si>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</si>
  <si>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</si>
  <si>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</si>
  <si>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</si>
  <si>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</si>
  <si>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</si>
  <si>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</si>
  <si>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</si>
  <si>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</si>
  <si>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</si>
  <si>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</si>
  <si>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</si>
  <si>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</si>
  <si>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</si>
  <si>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</si>
  <si>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</si>
  <si>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</si>
  <si>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</si>
  <si>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</si>
  <si>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</si>
  <si>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</si>
  <si>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</si>
  <si>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</si>
  <si>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</si>
  <si>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</si>
  <si>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</si>
  <si>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</si>
  <si>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</si>
  <si>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</si>
  <si>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</si>
  <si>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</si>
  <si>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</si>
  <si>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</si>
  <si>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</si>
  <si>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</si>
  <si>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</si>
  <si>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</si>
  <si>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</si>
  <si>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</si>
  <si>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</si>
  <si>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</si>
  <si>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</si>
  <si>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</si>
  <si>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</si>
  <si>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</si>
  <si>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</si>
  <si>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</si>
  <si>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</si>
  <si>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</si>
  <si>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</si>
  <si>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</si>
  <si>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</si>
  <si>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</si>
  <si>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</si>
  <si>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</si>
  <si>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</si>
  <si>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</si>
  <si>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</si>
  <si>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</si>
  <si>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</si>
  <si>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</si>
  <si>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</si>
  <si>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</si>
  <si>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</si>
  <si>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</si>
  <si>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</si>
  <si>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</si>
  <si>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</si>
  <si>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</si>
  <si>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</si>
  <si>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</si>
  <si>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</si>
  <si>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</si>
  <si>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</si>
  <si>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</si>
  <si>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</si>
  <si>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</si>
  <si>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</si>
  <si>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</si>
  <si>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</si>
  <si>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</si>
  <si>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</si>
  <si>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</si>
  <si>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</si>
  <si>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</si>
  <si>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</si>
  <si>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</si>
  <si>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</si>
  <si>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</si>
  <si>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</si>
  <si>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</si>
  <si>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</si>
  <si>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</si>
  <si>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</si>
  <si>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</si>
  <si>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</si>
  <si>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</si>
  <si>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</si>
  <si>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</si>
  <si>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</si>
  <si>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</si>
  <si>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</si>
  <si>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</si>
  <si>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</si>
  <si>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</si>
  <si>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</si>
  <si>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</si>
  <si>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</si>
  <si>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</si>
  <si>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</si>
  <si>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</si>
  <si>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</si>
  <si>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</si>
  <si>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</si>
  <si>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</si>
  <si>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</si>
  <si>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</si>
  <si>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</si>
  <si>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</si>
  <si>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</si>
  <si>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</si>
  <si>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</si>
  <si>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</si>
  <si>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</si>
  <si>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</si>
  <si>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</si>
  <si>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</si>
  <si>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</si>
  <si>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</si>
  <si>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</si>
  <si>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</si>
  <si>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</si>
  <si>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</si>
  <si>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</si>
  <si>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</si>
  <si>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</si>
  <si>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</si>
  <si>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</si>
  <si>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</si>
  <si>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</si>
  <si>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</si>
  <si>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</si>
  <si>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</si>
  <si>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</si>
  <si>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</si>
  <si>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</si>
  <si>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</si>
  <si>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</si>
  <si>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</si>
  <si>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</si>
  <si>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</si>
  <si>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</si>
  <si>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</si>
  <si>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</si>
  <si>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</si>
  <si>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</si>
  <si>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</si>
  <si>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</si>
  <si>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</si>
  <si>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</si>
  <si>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</si>
  <si>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</si>
  <si>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</si>
  <si>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</si>
  <si>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</si>
  <si>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</si>
  <si>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</si>
  <si>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</si>
  <si>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</si>
  <si>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</si>
  <si>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</si>
  <si>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</si>
  <si>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</si>
  <si>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</si>
  <si>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</si>
  <si>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</si>
  <si>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</si>
  <si>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</si>
  <si>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</si>
  <si>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</si>
  <si>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</si>
  <si>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</si>
  <si>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</si>
  <si>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</si>
  <si>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</si>
  <si>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</si>
  <si>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</si>
  <si>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</si>
  <si>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</si>
  <si>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</si>
  <si>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</si>
  <si>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</si>
  <si>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</si>
  <si>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</si>
  <si>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</si>
  <si>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</si>
  <si>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</si>
  <si>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</si>
  <si>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</si>
  <si>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</si>
  <si>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</si>
  <si>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</si>
  <si>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</si>
  <si>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</si>
  <si>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</si>
  <si>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</si>
  <si>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</si>
  <si>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</si>
  <si>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</si>
  <si>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</si>
  <si>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</si>
  <si>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</si>
  <si>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</si>
  <si>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</si>
  <si>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</si>
  <si>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</si>
  <si>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</si>
  <si>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</si>
  <si>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</si>
  <si>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</si>
  <si>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</si>
  <si>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</si>
  <si>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</si>
  <si>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</si>
  <si>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</si>
  <si>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</si>
  <si>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</si>
  <si>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</si>
  <si>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</si>
  <si>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</si>
  <si>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</si>
  <si>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</si>
  <si>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</si>
  <si>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</si>
  <si>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</si>
  <si>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</si>
  <si>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</si>
  <si>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</si>
  <si>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</si>
  <si>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</si>
  <si>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</si>
  <si>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</si>
  <si>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</si>
  <si>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</si>
  <si>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</si>
  <si>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</si>
  <si>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</si>
  <si>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</si>
  <si>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</si>
  <si>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</si>
  <si>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</si>
  <si>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</si>
  <si>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</si>
  <si>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</si>
  <si>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</si>
  <si>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</si>
  <si>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</si>
  <si>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</si>
  <si>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</si>
  <si>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</si>
  <si>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</si>
  <si>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</si>
  <si>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</si>
  <si>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</si>
  <si>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</si>
  <si>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</si>
  <si>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</si>
  <si>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</si>
  <si>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</si>
  <si>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</si>
  <si>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</si>
  <si>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</si>
  <si>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</si>
  <si>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</si>
  <si>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</si>
  <si>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</si>
  <si>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</si>
  <si>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</si>
  <si>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</si>
  <si>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</si>
  <si>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</si>
  <si>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</si>
  <si>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</si>
  <si>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</si>
  <si>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</si>
  <si>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</si>
  <si>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</si>
  <si>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</si>
  <si>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</si>
  <si>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</si>
  <si>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</si>
  <si>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</si>
  <si>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</si>
  <si>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</si>
  <si>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</si>
  <si>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</si>
  <si>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</si>
  <si>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</si>
  <si>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</si>
  <si>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</si>
  <si>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</si>
  <si>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</si>
  <si>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</si>
  <si>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</si>
  <si>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</si>
  <si>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</si>
  <si>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</si>
  <si>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</si>
  <si>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</si>
  <si>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</si>
  <si>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</si>
  <si>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</si>
  <si>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</si>
  <si>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</si>
  <si>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</si>
  <si>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</si>
  <si>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</si>
  <si>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</si>
  <si>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</si>
  <si>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</si>
  <si>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</si>
  <si>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</si>
  <si>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</si>
  <si>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</si>
  <si>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</si>
  <si>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</si>
  <si>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</si>
  <si>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</si>
  <si>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</si>
  <si>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</si>
  <si>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</si>
  <si>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</si>
  <si>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</si>
  <si>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</si>
  <si>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</si>
  <si>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</si>
  <si>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</si>
  <si>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</si>
  <si>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</si>
  <si>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</si>
  <si>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</si>
  <si>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</si>
  <si>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</si>
  <si>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</si>
  <si>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</si>
  <si>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</si>
  <si>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</si>
  <si>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</si>
  <si>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</si>
  <si>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</si>
  <si>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</si>
  <si>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</si>
  <si>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</si>
  <si>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</si>
  <si>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</si>
  <si>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</si>
  <si>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</si>
  <si>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</si>
  <si>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</si>
  <si>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</si>
  <si>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</si>
  <si>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</si>
  <si>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</si>
  <si>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</si>
  <si>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</si>
  <si>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</si>
  <si>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</si>
  <si>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</si>
  <si>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</si>
  <si>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</si>
  <si>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</si>
  <si>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</si>
  <si>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</si>
  <si>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</si>
  <si>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</si>
  <si>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</si>
  <si>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</si>
  <si>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</si>
  <si>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</si>
  <si>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</si>
  <si>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</si>
  <si>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</si>
  <si>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</si>
  <si>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</si>
  <si>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</si>
  <si>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</si>
  <si>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</si>
  <si>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</si>
  <si>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</si>
  <si>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</si>
  <si>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</si>
  <si>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</si>
  <si>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</si>
  <si>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</si>
  <si>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</si>
  <si>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</si>
  <si>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</si>
  <si>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</si>
  <si>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</si>
  <si>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</si>
  <si>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</si>
  <si>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</si>
  <si>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</si>
  <si>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</si>
  <si>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</si>
  <si>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</si>
  <si>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</si>
  <si>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</si>
  <si>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</si>
  <si>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</si>
  <si>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</si>
  <si>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</si>
  <si>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</si>
  <si>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</si>
  <si>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</si>
  <si>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</si>
  <si>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</si>
  <si>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</si>
  <si>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</si>
  <si>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</si>
  <si>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</si>
  <si>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</si>
  <si>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</si>
  <si>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</si>
  <si>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</si>
  <si>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</si>
  <si>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</si>
  <si>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</si>
  <si>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</si>
  <si>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</si>
  <si>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</si>
  <si>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</si>
  <si>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</si>
  <si>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</si>
  <si>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</si>
  <si>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</si>
  <si>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</si>
  <si>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</si>
  <si>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</si>
  <si>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</si>
  <si>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</si>
  <si>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</si>
  <si>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</si>
  <si>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</si>
  <si>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</si>
  <si>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</si>
  <si>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</si>
  <si>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</si>
  <si>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</si>
  <si>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</si>
  <si>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</si>
  <si>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</si>
  <si>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</si>
  <si>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</si>
  <si>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</si>
  <si>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</si>
  <si>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</si>
  <si>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</si>
  <si>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</si>
  <si>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</si>
  <si>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</si>
  <si>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</si>
  <si>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</si>
  <si>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</si>
  <si>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</si>
  <si>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</si>
  <si>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</si>
  <si>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</si>
  <si>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</si>
  <si>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</si>
  <si>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</si>
  <si>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</si>
  <si>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</si>
  <si>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</si>
  <si>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</si>
  <si>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</si>
  <si>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</si>
  <si>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</si>
  <si>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</si>
  <si>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</si>
  <si>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</si>
  <si>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</si>
  <si>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</si>
  <si>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</si>
  <si>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</si>
  <si>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</si>
  <si>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</si>
  <si>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</si>
  <si>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</si>
  <si>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</si>
  <si>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</si>
  <si>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</si>
  <si>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</si>
  <si>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</si>
  <si>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</si>
  <si>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</si>
  <si>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</si>
  <si>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</si>
  <si>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</si>
  <si>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</si>
  <si>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</si>
  <si>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</si>
  <si>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</si>
  <si>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</si>
  <si>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</si>
  <si>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</si>
  <si>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</si>
  <si>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</si>
  <si>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</si>
  <si>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</si>
  <si>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</si>
  <si>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</si>
  <si>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</si>
  <si>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</si>
  <si>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</si>
  <si>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</si>
  <si>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</si>
  <si>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</si>
  <si>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</si>
  <si>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</si>
  <si>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</si>
  <si>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</si>
  <si>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</si>
  <si>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</si>
  <si>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</si>
  <si>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</si>
  <si>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</si>
  <si>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</si>
  <si>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</si>
  <si>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</si>
  <si>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</si>
  <si>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</si>
  <si>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</si>
  <si>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</si>
  <si>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</si>
  <si>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</si>
  <si>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</si>
  <si>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</si>
  <si>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</si>
  <si>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</si>
  <si>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</si>
  <si>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</si>
  <si>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</si>
  <si>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</si>
  <si>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</si>
  <si>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</si>
  <si>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</si>
  <si>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</si>
  <si>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</si>
  <si>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</si>
  <si>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</si>
  <si>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</si>
  <si>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</si>
  <si>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</si>
  <si>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</si>
  <si>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</si>
  <si>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</si>
  <si>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</si>
  <si>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</si>
  <si>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</si>
  <si>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</si>
  <si>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</si>
  <si>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</si>
  <si>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</si>
  <si>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</si>
  <si>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</si>
  <si>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</si>
  <si>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</si>
  <si>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</si>
  <si>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</si>
  <si>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</si>
  <si>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</si>
  <si>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</si>
  <si>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</si>
  <si>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</si>
  <si>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</si>
  <si>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</si>
  <si>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</si>
  <si>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</si>
  <si>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</si>
  <si>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</si>
  <si>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</si>
  <si>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</si>
  <si>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</si>
  <si>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</si>
  <si>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</si>
  <si>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</si>
  <si>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</si>
  <si>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</si>
  <si>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</si>
  <si>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</si>
  <si>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</si>
  <si>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</si>
  <si>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</si>
  <si>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</si>
  <si>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</si>
  <si>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</si>
  <si>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</si>
  <si>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</si>
  <si>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</si>
  <si>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</si>
  <si>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</si>
  <si>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</si>
  <si>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</si>
  <si>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</si>
  <si>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</si>
  <si>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</si>
  <si>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</si>
  <si>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</si>
  <si>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</si>
  <si>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</si>
  <si>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</si>
  <si>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</si>
  <si>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</si>
  <si>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</si>
  <si>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</si>
  <si>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</si>
  <si>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</si>
  <si>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</si>
  <si>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</si>
  <si>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</si>
  <si>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</si>
  <si>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</si>
  <si>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</si>
  <si>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</si>
  <si>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</si>
  <si>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</si>
  <si>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</si>
  <si>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</si>
  <si>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</si>
  <si>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</si>
  <si>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</si>
  <si>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</si>
  <si>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</si>
  <si>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</si>
  <si>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</si>
  <si>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</si>
  <si>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</si>
  <si>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</si>
  <si>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</si>
  <si>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</si>
  <si>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</si>
  <si>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</si>
  <si>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</si>
  <si>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</si>
  <si>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</si>
  <si>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</si>
  <si>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</si>
  <si>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</si>
  <si>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</si>
  <si>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</si>
  <si>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</si>
  <si>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</si>
  <si>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</si>
  <si>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</si>
  <si>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</si>
  <si>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</si>
  <si>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</si>
  <si>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</si>
  <si>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</si>
  <si>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</si>
  <si>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</si>
  <si>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</si>
  <si>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</si>
  <si>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</si>
  <si>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</si>
  <si>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</si>
  <si>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</si>
  <si>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</si>
  <si>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</si>
  <si>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</si>
  <si>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</si>
  <si>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</si>
  <si>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</si>
  <si>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</si>
  <si>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</si>
  <si>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</si>
  <si>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</si>
  <si>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</si>
  <si>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</si>
  <si>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</si>
  <si>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</si>
  <si>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</si>
  <si>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</si>
  <si>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</si>
  <si>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</si>
  <si>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</si>
  <si>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</si>
  <si>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</si>
  <si>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</si>
  <si>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</si>
  <si>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</si>
  <si>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</si>
  <si>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</si>
  <si>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</si>
  <si>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</si>
  <si>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</si>
  <si>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</si>
  <si>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</si>
  <si>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</si>
  <si>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</si>
  <si>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</si>
  <si>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</si>
  <si>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</si>
  <si>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</si>
  <si>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</si>
  <si>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</si>
  <si>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</si>
  <si>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</si>
  <si>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</si>
  <si>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</si>
  <si>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</si>
  <si>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</si>
  <si>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</si>
  <si>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</si>
  <si>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</si>
  <si>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</si>
  <si>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</si>
  <si>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</si>
  <si>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</si>
  <si>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</si>
  <si>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</si>
  <si>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</si>
  <si>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</si>
  <si>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</si>
  <si>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</si>
  <si>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</si>
  <si>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</si>
  <si>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</si>
  <si>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</si>
  <si>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</si>
  <si>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</si>
  <si>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</si>
  <si>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</si>
  <si>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</si>
  <si>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</si>
  <si>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</si>
  <si>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</si>
  <si>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</si>
  <si>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</si>
  <si>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</si>
  <si>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</si>
  <si>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</si>
  <si>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</si>
  <si>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</si>
  <si>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</si>
  <si>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</si>
  <si>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</si>
  <si>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</si>
  <si>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</si>
  <si>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</si>
  <si>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</si>
  <si>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</si>
  <si>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</si>
  <si>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</si>
  <si>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</si>
  <si>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</si>
  <si>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</si>
  <si>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</si>
  <si>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</si>
  <si>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</si>
  <si>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</si>
  <si>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</si>
  <si>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</si>
  <si>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</si>
  <si>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</si>
  <si>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</si>
  <si>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</si>
  <si>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</si>
  <si>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</si>
  <si>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</si>
  <si>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</si>
  <si>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</si>
  <si>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</si>
  <si>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</si>
  <si>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</si>
  <si>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</si>
  <si>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</si>
  <si>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</si>
  <si>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</si>
  <si>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</si>
  <si>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</si>
  <si>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</si>
  <si>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</si>
  <si>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</si>
  <si>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</si>
  <si>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</si>
  <si>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</si>
  <si>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</si>
  <si>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</si>
  <si>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</si>
  <si>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</si>
  <si>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</si>
  <si>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</si>
  <si>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</si>
  <si>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</si>
  <si>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</si>
  <si>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</si>
  <si>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</si>
  <si>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</si>
  <si>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</si>
  <si>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</si>
  <si>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</si>
  <si>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</si>
  <si>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</si>
  <si>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</si>
  <si>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</si>
  <si>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</si>
  <si>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</si>
  <si>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</si>
  <si>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</si>
  <si>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</si>
  <si>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</si>
  <si>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</si>
  <si>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</si>
  <si>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</si>
  <si>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</si>
  <si>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</si>
  <si>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</si>
  <si>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</si>
  <si>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</si>
  <si>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</si>
  <si>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</si>
  <si>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</si>
  <si>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</si>
  <si>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</si>
  <si>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</si>
  <si>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</si>
  <si>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</si>
  <si>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</si>
  <si>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</si>
  <si>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</si>
  <si>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</si>
  <si>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</si>
  <si>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</si>
  <si>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</si>
  <si>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</si>
  <si>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</si>
  <si>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</si>
  <si>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</si>
  <si>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</si>
  <si>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</si>
  <si>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</si>
  <si>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</si>
  <si>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</si>
  <si>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</si>
  <si>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</si>
  <si>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</si>
  <si>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</si>
  <si>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</si>
  <si>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</si>
  <si>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</si>
  <si>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</si>
  <si>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</si>
  <si>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</si>
  <si>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</si>
  <si>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</si>
  <si>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</si>
  <si>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</si>
  <si>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</si>
  <si>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</si>
  <si>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</si>
  <si>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</si>
  <si>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</si>
  <si>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</si>
  <si>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</si>
  <si>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</si>
  <si>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</si>
  <si>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</si>
  <si>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</si>
  <si>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</si>
  <si>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</si>
  <si>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</si>
  <si>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</si>
  <si>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</si>
  <si>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</si>
  <si>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</si>
  <si>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</si>
  <si>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</si>
  <si>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</si>
  <si>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</si>
  <si>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</si>
  <si>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</si>
  <si>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</si>
  <si>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</si>
  <si>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</si>
  <si>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</si>
  <si>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</si>
  <si>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</si>
  <si>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</si>
  <si>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</si>
  <si>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</si>
  <si>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</si>
  <si>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</si>
  <si>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</si>
  <si>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</si>
  <si>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</si>
  <si>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</si>
  <si>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</si>
  <si>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</si>
  <si>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</si>
  <si>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</si>
  <si>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</si>
  <si>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</si>
  <si>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</si>
  <si>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</si>
  <si>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</si>
  <si>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</si>
  <si>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</si>
  <si>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</si>
  <si>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</si>
  <si>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</si>
  <si>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</si>
  <si>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</si>
  <si>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</si>
  <si>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</si>
  <si>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</si>
  <si>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</si>
  <si>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</si>
  <si>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</si>
  <si>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</si>
  <si>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</si>
  <si>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</si>
  <si>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</si>
  <si>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</si>
  <si>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</si>
  <si>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</si>
  <si>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</si>
  <si>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</si>
  <si>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</si>
  <si>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</si>
  <si>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</si>
  <si>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</si>
  <si>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</si>
  <si>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</si>
  <si>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</si>
  <si>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</si>
  <si>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</si>
  <si>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</si>
  <si>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</si>
  <si>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</si>
  <si>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</si>
  <si>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</si>
  <si>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</si>
  <si>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</si>
  <si>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</si>
  <si>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</si>
  <si>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</si>
  <si>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</si>
  <si>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</si>
  <si>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</si>
  <si>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</si>
  <si>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</si>
  <si>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</si>
  <si>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</si>
  <si>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</si>
  <si>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</si>
  <si>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</si>
  <si>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</si>
  <si>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</si>
  <si>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</si>
  <si>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</si>
  <si>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</si>
  <si>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</si>
  <si>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</si>
  <si>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</si>
  <si>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</si>
  <si>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</si>
  <si>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</si>
  <si>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</si>
  <si>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</si>
  <si>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</si>
  <si>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</si>
  <si>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</si>
  <si>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</si>
  <si>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</si>
  <si>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</si>
  <si>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</si>
  <si>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</si>
  <si>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</si>
  <si>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</si>
  <si>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</si>
  <si>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</si>
  <si>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</si>
  <si>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</si>
  <si>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</si>
  <si>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</si>
  <si>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</si>
  <si>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</si>
  <si>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</si>
  <si>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</si>
  <si>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</si>
  <si>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</si>
  <si>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</si>
  <si>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</si>
  <si>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</si>
  <si>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</si>
  <si>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</si>
  <si>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</si>
  <si>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</si>
  <si>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</si>
  <si>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</si>
  <si>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</si>
  <si>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</si>
  <si>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</si>
  <si>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</si>
  <si>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</si>
  <si>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</si>
  <si>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</si>
  <si>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</si>
  <si>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</si>
  <si>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</si>
  <si>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</si>
  <si>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</si>
  <si>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</si>
  <si>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</si>
  <si>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</si>
  <si>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</si>
  <si>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</si>
  <si>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</si>
  <si>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</si>
  <si>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</si>
  <si>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</si>
  <si>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</si>
  <si>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</si>
  <si>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</si>
  <si>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</si>
  <si>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</si>
  <si>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</si>
  <si>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</si>
  <si>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</si>
  <si>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</si>
  <si>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</si>
  <si>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</si>
  <si>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</si>
  <si>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</si>
  <si>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</si>
  <si>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</si>
  <si>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</si>
  <si>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</si>
  <si>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</si>
  <si>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</si>
  <si>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</si>
  <si>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</si>
  <si>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</si>
  <si>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</si>
  <si>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</si>
  <si>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</si>
  <si>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</si>
  <si>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</si>
  <si>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</si>
  <si>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</si>
  <si>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</si>
  <si>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</si>
  <si>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</si>
  <si>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</si>
  <si>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</si>
  <si>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</si>
  <si>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</si>
  <si>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</si>
  <si>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</si>
  <si>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</si>
  <si>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</si>
  <si>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</si>
  <si>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</si>
  <si>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</si>
  <si>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</si>
  <si>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</si>
  <si>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</si>
  <si>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</si>
  <si>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</si>
  <si>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</si>
  <si>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</si>
  <si>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</si>
  <si>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</si>
  <si>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</si>
  <si>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</si>
  <si>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</si>
  <si>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</si>
  <si>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</si>
  <si>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</si>
  <si>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</si>
  <si>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</si>
  <si>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</si>
  <si>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</si>
  <si>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</si>
  <si>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</si>
  <si>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</si>
  <si>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</si>
  <si>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</si>
  <si>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</si>
  <si>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</si>
  <si>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</si>
  <si>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</si>
  <si>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</si>
  <si>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</si>
  <si>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</si>
  <si>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</si>
  <si>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</si>
  <si>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</si>
  <si>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</si>
  <si>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</si>
  <si>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</si>
  <si>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</si>
  <si>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</si>
  <si>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</si>
  <si>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</si>
  <si>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</si>
  <si>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</si>
  <si>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</si>
  <si>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</si>
  <si>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</si>
  <si>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</si>
  <si>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</si>
  <si>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</si>
  <si>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</si>
  <si>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</si>
  <si>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</si>
  <si>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</si>
  <si>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</si>
  <si>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</si>
  <si>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</si>
  <si>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</si>
  <si>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</si>
  <si>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</si>
  <si>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</si>
  <si>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</si>
  <si>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</si>
  <si>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</si>
  <si>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</si>
  <si>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</si>
  <si>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</si>
  <si>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</si>
  <si>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</si>
  <si>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</si>
  <si>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</si>
  <si>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</si>
  <si>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</si>
  <si>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</si>
  <si>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</si>
  <si>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</si>
  <si>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</si>
  <si>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</si>
  <si>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</si>
  <si>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</si>
  <si>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</si>
  <si>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</si>
  <si>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</si>
  <si>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</si>
  <si>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</si>
  <si>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</si>
  <si>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</si>
  <si>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</si>
  <si>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</si>
  <si>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</si>
  <si>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</si>
  <si>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</si>
  <si>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</si>
  <si>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</si>
  <si>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</si>
  <si>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</si>
  <si>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</si>
  <si>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</si>
  <si>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</si>
  <si>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</si>
  <si>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</si>
  <si>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</si>
  <si>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</si>
  <si>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</si>
  <si>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</si>
  <si>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</si>
  <si>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</si>
  <si>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</si>
  <si>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</si>
  <si>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</si>
  <si>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</si>
  <si>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</si>
  <si>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</si>
  <si>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</si>
  <si>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</si>
  <si>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</si>
  <si>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</si>
  <si>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</si>
  <si>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</si>
  <si>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</si>
  <si>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</si>
  <si>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</si>
  <si>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</si>
  <si>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</si>
  <si>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</si>
  <si>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</si>
  <si>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</si>
  <si>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</si>
  <si>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</si>
  <si>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</si>
  <si>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</si>
  <si>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</si>
  <si>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</si>
  <si>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</si>
  <si>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</si>
  <si>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</si>
  <si>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</si>
  <si>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</si>
  <si>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</si>
  <si>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</si>
  <si>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</si>
  <si>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</si>
  <si>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</si>
  <si>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</si>
  <si>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</si>
  <si>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</si>
  <si>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</si>
  <si>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</si>
  <si>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</si>
  <si>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</si>
  <si>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</si>
  <si>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</si>
  <si>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</si>
  <si>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</si>
  <si>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</si>
  <si>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</si>
  <si>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</si>
  <si>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</si>
  <si>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</si>
  <si>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</si>
  <si>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</si>
  <si>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</si>
  <si>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</si>
  <si>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</si>
  <si>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</si>
  <si>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</si>
  <si>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</si>
  <si>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</si>
  <si>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</si>
  <si>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</si>
  <si>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</si>
  <si>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</si>
  <si>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</si>
  <si>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</si>
  <si>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</si>
  <si>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</si>
  <si>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</si>
  <si>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</si>
  <si>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</si>
  <si>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</si>
  <si>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</si>
  <si>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</si>
  <si>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</si>
  <si>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</si>
  <si>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</si>
  <si>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</si>
  <si>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</si>
  <si>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</si>
  <si>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</si>
  <si>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</si>
  <si>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</si>
  <si>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</si>
  <si>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</si>
  <si>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</si>
  <si>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</si>
  <si>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</si>
  <si>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</si>
  <si>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</si>
  <si>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</si>
  <si>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</si>
  <si>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</si>
  <si>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</si>
  <si>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</si>
  <si>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</si>
  <si>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</si>
  <si>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</si>
  <si>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</si>
  <si>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</si>
  <si>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</si>
  <si>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</si>
  <si>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</si>
  <si>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</si>
  <si>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</si>
  <si>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</si>
  <si>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</si>
  <si>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</si>
  <si>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</si>
  <si>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</si>
  <si>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</si>
  <si>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</si>
  <si>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</si>
  <si>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</si>
  <si>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</si>
  <si>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</si>
  <si>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</si>
  <si>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</si>
  <si>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</si>
  <si>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</si>
  <si>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</si>
  <si>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</si>
  <si>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</si>
  <si>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</si>
  <si>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</si>
  <si>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</si>
  <si>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</si>
  <si>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</si>
  <si>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</si>
  <si>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</si>
  <si>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</si>
  <si>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</si>
  <si>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</si>
  <si>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</si>
  <si>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</si>
  <si>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</si>
  <si>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</si>
  <si>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</si>
  <si>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</si>
  <si>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</si>
  <si>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</si>
  <si>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</si>
  <si>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</si>
  <si>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</si>
  <si>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</si>
  <si>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</si>
  <si>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</si>
  <si>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</si>
  <si>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</si>
  <si>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</si>
  <si>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</si>
  <si>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</si>
  <si>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</si>
  <si>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</si>
  <si>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</si>
  <si>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</si>
  <si>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</si>
  <si>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</si>
  <si>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</si>
  <si>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</si>
  <si>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</si>
  <si>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</si>
  <si>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</si>
  <si>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</si>
  <si>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</si>
  <si>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</si>
  <si>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</si>
  <si>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</si>
  <si>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</si>
  <si>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</si>
  <si>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</si>
  <si>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</si>
  <si>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</si>
  <si>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</si>
  <si>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</si>
  <si>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</si>
  <si>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</si>
  <si>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</si>
  <si>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</si>
  <si>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</si>
  <si>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</si>
  <si>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</si>
  <si>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</si>
  <si>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</si>
  <si>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</si>
  <si>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</si>
  <si>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</si>
  <si>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</si>
  <si>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</si>
  <si>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</si>
  <si>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</si>
  <si>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</si>
  <si>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</si>
  <si>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</si>
  <si>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</si>
  <si>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</si>
  <si>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</si>
  <si>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</si>
  <si>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</si>
  <si>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</si>
  <si>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</si>
  <si>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</si>
  <si>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</si>
  <si>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</si>
  <si>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</si>
  <si>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</si>
  <si>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</si>
  <si>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</si>
  <si>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</si>
  <si>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</si>
  <si>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</si>
  <si>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</si>
  <si>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</si>
  <si>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</si>
  <si>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</si>
  <si>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</si>
  <si>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</si>
  <si>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</si>
  <si>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</si>
  <si>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</si>
  <si>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</si>
  <si>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</si>
  <si>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</si>
  <si>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</si>
  <si>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</si>
  <si>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</si>
  <si>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</si>
  <si>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</si>
  <si>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</si>
  <si>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</si>
  <si>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</si>
  <si>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</si>
  <si>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</si>
  <si>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</si>
  <si>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</si>
  <si>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</si>
  <si>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</si>
  <si>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</si>
  <si>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</si>
  <si>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</si>
  <si>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</si>
  <si>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</si>
  <si>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</si>
  <si>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</si>
  <si>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</si>
  <si>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</si>
  <si>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</si>
  <si>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</si>
  <si>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</si>
  <si>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</si>
  <si>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</si>
  <si>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</si>
  <si>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</si>
  <si>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</si>
  <si>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</si>
  <si>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</si>
  <si>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</si>
  <si>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</si>
  <si>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</si>
  <si>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</si>
  <si>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</si>
  <si>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</si>
  <si>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</si>
  <si>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</si>
  <si>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</si>
  <si>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</si>
  <si>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</si>
  <si>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</si>
  <si>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</si>
  <si>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</si>
  <si>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</si>
  <si>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</si>
  <si>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</si>
  <si>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</si>
  <si>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</si>
  <si>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</si>
  <si>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</si>
  <si>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</si>
  <si>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</si>
  <si>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</si>
  <si>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</si>
  <si>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</si>
  <si>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</si>
  <si>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</si>
  <si>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</si>
  <si>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</si>
  <si>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</si>
  <si>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</si>
  <si>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</si>
  <si>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</si>
  <si>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</si>
  <si>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</si>
  <si>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</si>
  <si>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</si>
  <si>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</si>
  <si>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</si>
  <si>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</si>
  <si>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</si>
  <si>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</si>
  <si>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</si>
  <si>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</si>
  <si>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</si>
  <si>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</si>
  <si>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</si>
  <si>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</si>
  <si>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</si>
  <si>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</si>
  <si>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</si>
  <si>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</si>
  <si>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</si>
  <si>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</si>
  <si>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</si>
  <si>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</si>
  <si>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</si>
  <si>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</si>
  <si>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</si>
  <si>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</si>
  <si>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</si>
  <si>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</si>
  <si>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</si>
  <si>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</si>
  <si>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</si>
  <si>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</si>
  <si>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</si>
  <si>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</si>
  <si>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</si>
  <si>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</si>
  <si>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</si>
  <si>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</si>
  <si>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</si>
  <si>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</si>
  <si>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</si>
  <si>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</si>
  <si>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</si>
  <si>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</si>
  <si>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</si>
  <si>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</si>
  <si>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</si>
  <si>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</si>
  <si>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</si>
  <si>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</si>
  <si>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</si>
  <si>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 xml:space="preserve">Southwest Antennas, Inc. </t>
  </si>
  <si>
    <t xml:space="preserve">10939 Technology Pl </t>
  </si>
  <si>
    <t>Dalton Johnson</t>
  </si>
  <si>
    <t>sales@southwestantennas.com</t>
  </si>
  <si>
    <t>858.277.3300</t>
  </si>
  <si>
    <t xml:space="preserve">Customer Support Specialist </t>
  </si>
  <si>
    <t xml:space="preserve">All suppliers are required to declare conflict material status. All smelter list information must be provided. </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</si>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</sst>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3">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sz val="10"/>
      <name val="Cambria"/>
      <family val="1"/>
    </font>
    <font>
      <sz val="10"/>
      <name val="Verdana"/>
      <family val="2"/>
    </font>
    <font>
      <sz val="16"/>
      <name val="Cambria"/>
      <family val="1"/>
    </font>
    <font>
      <sz val="10"/>
      <color rgb="FFFF0000"/>
      <name val="Verdan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xf numFmtId="0" fontId="100" fillId="0" borderId="0"/>
  </cellStyleXfs>
  <cellXfs count="468">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0" fillId="0" borderId="32" xfId="0"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39" xfId="0" applyNumberFormat="1" applyFont="1" applyFill="1" applyBorder="1" applyAlignment="1" applyProtection="1">
      <alignment horizontal="left" vertical="center" wrapText="1"/>
      <protection locked="0"/>
    </xf>
    <xf numFmtId="49" fontId="98" fillId="33" borderId="36" xfId="0" applyNumberFormat="1" applyFont="1" applyFill="1" applyBorder="1" applyAlignment="1" applyProtection="1">
      <alignment horizontal="left" vertical="center" wrapText="1"/>
      <protection locked="0"/>
    </xf>
    <xf numFmtId="49" fontId="98" fillId="33" borderId="40" xfId="0" applyNumberFormat="1" applyFont="1" applyFill="1" applyBorder="1" applyAlignment="1" applyProtection="1">
      <alignment horizontal="left" vertical="center" wrapText="1"/>
      <protection locked="0"/>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0" fontId="99" fillId="33" borderId="32" xfId="0" applyFont="1" applyFill="1" applyBorder="1" applyAlignment="1" applyProtection="1">
      <alignment horizontal="left" vertical="center" wrapText="1"/>
      <protection locked="0"/>
    </xf>
    <xf numFmtId="0" fontId="99" fillId="33" borderId="33" xfId="0" applyFont="1" applyFill="1" applyBorder="1" applyAlignment="1" applyProtection="1">
      <alignment horizontal="left" vertical="center" wrapText="1"/>
      <protection locked="0"/>
    </xf>
    <xf numFmtId="0" fontId="99" fillId="33" borderId="34" xfId="0" applyFont="1" applyFill="1" applyBorder="1" applyAlignment="1" applyProtection="1">
      <alignment horizontal="left" vertical="center" wrapText="1"/>
      <protection locked="0"/>
    </xf>
    <xf numFmtId="49" fontId="100" fillId="0" borderId="16" xfId="593" applyNumberFormat="1" applyBorder="1" applyProtection="1">
      <protection locked="0"/>
    </xf>
    <xf numFmtId="0" fontId="100" fillId="0" borderId="20" xfId="593" applyBorder="1" applyAlignment="1" applyProtection="1">
      <alignment horizontal="left" vertical="center" wrapText="1"/>
      <protection locked="0" hidden="1"/>
    </xf>
    <xf numFmtId="0" fontId="100" fillId="0" borderId="16" xfId="593" applyBorder="1" applyAlignment="1" applyProtection="1">
      <alignment vertical="center" wrapText="1"/>
      <protection locked="0" hidden="1"/>
    </xf>
    <xf numFmtId="0" fontId="100" fillId="0" borderId="20" xfId="593" applyBorder="1" applyAlignment="1" applyProtection="1">
      <alignment horizontal="left" vertical="center" wrapText="1"/>
      <protection locked="0"/>
    </xf>
    <xf numFmtId="0" fontId="100" fillId="33" borderId="43" xfId="593" applyFill="1" applyBorder="1" applyAlignment="1" applyProtection="1">
      <alignment horizontal="left" vertical="center" wrapText="1"/>
      <protection locked="0" hidden="1"/>
    </xf>
    <xf numFmtId="0" fontId="100" fillId="33" borderId="30" xfId="593" applyFill="1" applyBorder="1" applyAlignment="1" applyProtection="1">
      <alignment horizontal="left" vertical="center" wrapText="1"/>
      <protection locked="0" hidden="1"/>
    </xf>
    <xf numFmtId="0" fontId="100" fillId="0" borderId="16" xfId="593" applyBorder="1" applyAlignment="1" applyProtection="1">
      <alignment vertical="center" wrapText="1"/>
      <protection locked="0"/>
    </xf>
    <xf numFmtId="0" fontId="100" fillId="33" borderId="30" xfId="593" applyFill="1" applyBorder="1" applyAlignment="1" applyProtection="1">
      <alignment horizontal="left" vertical="center" wrapText="1"/>
      <protection locked="0"/>
    </xf>
    <xf numFmtId="0" fontId="100" fillId="0" borderId="58" xfId="593" applyBorder="1" applyAlignment="1" applyProtection="1">
      <alignment vertical="center" wrapText="1"/>
      <protection locked="0"/>
    </xf>
    <xf numFmtId="0" fontId="101" fillId="0" borderId="0" xfId="0" applyFont="1" applyAlignment="1" applyProtection="1">
      <alignment vertical="center" wrapText="1"/>
      <protection locked="0"/>
    </xf>
    <xf numFmtId="0" fontId="102" fillId="0" borderId="0" xfId="0" applyFont="1" applyAlignment="1" applyProtection="1">
      <alignment vertical="center" wrapText="1"/>
      <protection locked="0"/>
    </xf>
  </cellXfs>
  <cellStyles count="594">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00 2" xfId="593" xr:uid="{8F6951EE-00B6-4F96-9ACE-9D22C7F64C6F}"/>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RMI%206_01%20CMRT%204974%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southwestantennas.com" TargetMode="External"/><Relationship Id="rId1" Type="http://schemas.openxmlformats.org/officeDocument/2006/relationships/hyperlink" Target="mailto:sales@southwestantenna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51"/>
      <c r="B2" s="7" t="s">
        <v>0</v>
      </c>
      <c r="C2" s="8"/>
      <c r="D2" s="9"/>
      <c r="E2" s="10"/>
      <c r="F2" s="8"/>
      <c r="G2" s="11"/>
    </row>
    <row r="3" spans="1:7">
      <c r="A3" s="351"/>
      <c r="B3" s="12" t="s">
        <v>1</v>
      </c>
      <c r="C3" s="13"/>
      <c r="D3" s="14"/>
      <c r="E3" s="10"/>
      <c r="F3" s="13"/>
      <c r="G3" s="11"/>
    </row>
    <row r="4" spans="1:7" ht="15.75">
      <c r="A4" s="351"/>
      <c r="B4" s="15" t="s">
        <v>2</v>
      </c>
      <c r="C4" s="16"/>
      <c r="D4" s="17"/>
      <c r="E4" s="10"/>
      <c r="F4" s="16"/>
      <c r="G4" s="11"/>
    </row>
    <row r="5" spans="1:7">
      <c r="A5" s="351"/>
      <c r="B5" s="18" t="s">
        <v>3</v>
      </c>
      <c r="C5" s="19"/>
      <c r="D5" s="20"/>
      <c r="E5" s="10"/>
      <c r="F5" s="19"/>
      <c r="G5" s="11"/>
    </row>
    <row r="6" spans="1:7">
      <c r="A6" s="351"/>
      <c r="B6" s="12"/>
      <c r="C6" s="12"/>
      <c r="D6" s="21"/>
      <c r="E6" s="12"/>
      <c r="F6" s="12"/>
      <c r="G6" s="11"/>
    </row>
    <row r="7" spans="1:7">
      <c r="A7" s="351"/>
      <c r="B7" s="12"/>
      <c r="C7" s="12"/>
      <c r="D7" s="21"/>
      <c r="E7" s="12"/>
      <c r="F7" s="12"/>
      <c r="G7" s="11"/>
    </row>
    <row r="8" spans="1:7">
      <c r="A8" s="351"/>
      <c r="B8" s="12"/>
      <c r="C8" s="12"/>
      <c r="D8" s="21"/>
      <c r="E8" s="12"/>
      <c r="F8" s="12"/>
      <c r="G8" s="11"/>
    </row>
    <row r="9" spans="1:7">
      <c r="A9" s="351"/>
      <c r="B9" s="354" t="s">
        <v>4</v>
      </c>
      <c r="C9" s="354"/>
      <c r="D9" s="354"/>
      <c r="E9" s="354"/>
      <c r="F9" s="354"/>
      <c r="G9" s="11"/>
    </row>
    <row r="10" spans="1:7" ht="27" customHeight="1">
      <c r="A10" s="351"/>
      <c r="B10" s="355" t="s">
        <v>5</v>
      </c>
      <c r="C10" s="355"/>
      <c r="D10" s="355"/>
      <c r="E10" s="355"/>
      <c r="F10" s="355"/>
      <c r="G10" s="11"/>
    </row>
    <row r="11" spans="1:7" ht="27" customHeight="1">
      <c r="A11" s="351"/>
      <c r="B11" s="356"/>
      <c r="C11" s="356"/>
      <c r="D11" s="356"/>
      <c r="E11" s="356"/>
      <c r="F11" s="356"/>
      <c r="G11" s="11"/>
    </row>
    <row r="12" spans="1:7">
      <c r="A12" s="351"/>
      <c r="B12" s="22" t="s">
        <v>6</v>
      </c>
      <c r="C12" s="23" t="s">
        <v>7</v>
      </c>
      <c r="D12" s="24" t="s">
        <v>8</v>
      </c>
      <c r="E12" s="23" t="s">
        <v>9</v>
      </c>
      <c r="F12" s="23" t="s">
        <v>10</v>
      </c>
      <c r="G12" s="11"/>
    </row>
    <row r="13" spans="1:7" ht="33.75">
      <c r="A13" s="351"/>
      <c r="B13" s="25">
        <v>1</v>
      </c>
      <c r="C13" s="26" t="s">
        <v>11</v>
      </c>
      <c r="D13" s="27" t="s">
        <v>12</v>
      </c>
      <c r="E13" s="28" t="s">
        <v>13</v>
      </c>
      <c r="F13" s="28"/>
      <c r="G13" s="11"/>
    </row>
    <row r="14" spans="1:7" ht="33.75">
      <c r="A14" s="351"/>
      <c r="B14" s="25">
        <v>2</v>
      </c>
      <c r="C14" s="26" t="s">
        <v>11</v>
      </c>
      <c r="D14" s="27" t="s">
        <v>14</v>
      </c>
      <c r="E14" s="28" t="s">
        <v>15</v>
      </c>
      <c r="F14" s="28" t="s">
        <v>16</v>
      </c>
      <c r="G14" s="11"/>
    </row>
    <row r="15" spans="1:7" ht="89.1" customHeight="1">
      <c r="A15" s="351"/>
      <c r="B15" s="357">
        <v>2.0099999999999998</v>
      </c>
      <c r="C15" s="348" t="s">
        <v>11</v>
      </c>
      <c r="D15" s="360" t="s">
        <v>17</v>
      </c>
      <c r="E15" s="29" t="s">
        <v>18</v>
      </c>
      <c r="F15" s="29" t="s">
        <v>19</v>
      </c>
      <c r="G15" s="11"/>
    </row>
    <row r="16" spans="1:7" ht="99" customHeight="1">
      <c r="A16" s="351"/>
      <c r="B16" s="358"/>
      <c r="C16" s="349"/>
      <c r="D16" s="361"/>
      <c r="E16" s="30"/>
      <c r="F16" s="30" t="s">
        <v>20</v>
      </c>
      <c r="G16" s="11"/>
    </row>
    <row r="17" spans="1:7" ht="63" customHeight="1">
      <c r="A17" s="351"/>
      <c r="B17" s="359"/>
      <c r="C17" s="350"/>
      <c r="D17" s="362"/>
      <c r="E17" s="26"/>
      <c r="F17" s="26" t="s">
        <v>21</v>
      </c>
      <c r="G17" s="11"/>
    </row>
    <row r="18" spans="1:7" ht="117" customHeight="1">
      <c r="A18" s="351"/>
      <c r="B18" s="357">
        <v>2.02</v>
      </c>
      <c r="C18" s="348" t="s">
        <v>11</v>
      </c>
      <c r="D18" s="360" t="s">
        <v>22</v>
      </c>
      <c r="E18" s="29" t="s">
        <v>23</v>
      </c>
      <c r="F18" s="29" t="s">
        <v>24</v>
      </c>
      <c r="G18" s="11"/>
    </row>
    <row r="19" spans="1:7" ht="71.099999999999994" customHeight="1">
      <c r="A19" s="351"/>
      <c r="B19" s="358"/>
      <c r="C19" s="349"/>
      <c r="D19" s="361"/>
      <c r="E19" s="30" t="s">
        <v>25</v>
      </c>
      <c r="F19" s="30" t="s">
        <v>26</v>
      </c>
      <c r="G19" s="11"/>
    </row>
    <row r="20" spans="1:7" ht="90.75" customHeight="1">
      <c r="A20" s="351"/>
      <c r="B20" s="358"/>
      <c r="C20" s="349"/>
      <c r="D20" s="361"/>
      <c r="E20" s="30"/>
      <c r="F20" s="30" t="s">
        <v>27</v>
      </c>
      <c r="G20" s="11"/>
    </row>
    <row r="21" spans="1:7" ht="74.25" customHeight="1">
      <c r="A21" s="351"/>
      <c r="B21" s="359"/>
      <c r="C21" s="350"/>
      <c r="D21" s="362"/>
      <c r="E21" s="26"/>
      <c r="F21" s="26" t="s">
        <v>28</v>
      </c>
      <c r="G21" s="11"/>
    </row>
    <row r="22" spans="1:7" ht="90" customHeight="1">
      <c r="A22" s="351"/>
      <c r="B22" s="366">
        <v>2.0299999999999998</v>
      </c>
      <c r="C22" s="366" t="s">
        <v>29</v>
      </c>
      <c r="D22" s="345" t="s">
        <v>30</v>
      </c>
      <c r="E22" s="348" t="s">
        <v>31</v>
      </c>
      <c r="F22" s="29" t="s">
        <v>32</v>
      </c>
      <c r="G22" s="11"/>
    </row>
    <row r="23" spans="1:7" ht="109.5" customHeight="1">
      <c r="A23" s="351"/>
      <c r="B23" s="367"/>
      <c r="C23" s="367"/>
      <c r="D23" s="346"/>
      <c r="E23" s="349"/>
      <c r="F23" s="30" t="s">
        <v>33</v>
      </c>
      <c r="G23" s="11"/>
    </row>
    <row r="24" spans="1:7" ht="74.25" customHeight="1">
      <c r="A24" s="351"/>
      <c r="B24" s="368"/>
      <c r="C24" s="368"/>
      <c r="D24" s="347"/>
      <c r="E24" s="350"/>
      <c r="F24" s="26" t="s">
        <v>34</v>
      </c>
      <c r="G24" s="11"/>
    </row>
    <row r="25" spans="1:7" ht="72" customHeight="1">
      <c r="A25" s="351"/>
      <c r="B25" s="25" t="s">
        <v>35</v>
      </c>
      <c r="C25" s="26" t="s">
        <v>36</v>
      </c>
      <c r="D25" s="27" t="s">
        <v>37</v>
      </c>
      <c r="E25" s="26" t="s">
        <v>38</v>
      </c>
      <c r="F25" s="26" t="s">
        <v>39</v>
      </c>
      <c r="G25" s="11"/>
    </row>
    <row r="26" spans="1:7" ht="98.1" customHeight="1">
      <c r="A26" s="351"/>
      <c r="B26" s="363">
        <v>3</v>
      </c>
      <c r="C26" s="357" t="s">
        <v>40</v>
      </c>
      <c r="D26" s="360" t="s">
        <v>41</v>
      </c>
      <c r="E26" s="348" t="s">
        <v>42</v>
      </c>
      <c r="F26" s="29" t="s">
        <v>43</v>
      </c>
      <c r="G26" s="11"/>
    </row>
    <row r="27" spans="1:7" ht="90" customHeight="1">
      <c r="A27" s="351"/>
      <c r="B27" s="364"/>
      <c r="C27" s="358"/>
      <c r="D27" s="361"/>
      <c r="E27" s="349"/>
      <c r="F27" s="30" t="s">
        <v>44</v>
      </c>
      <c r="G27" s="11"/>
    </row>
    <row r="28" spans="1:7" ht="19.350000000000001" customHeight="1">
      <c r="A28" s="351"/>
      <c r="B28" s="364"/>
      <c r="C28" s="358"/>
      <c r="D28" s="361"/>
      <c r="E28" s="349"/>
      <c r="F28" s="30" t="s">
        <v>45</v>
      </c>
      <c r="G28" s="11"/>
    </row>
    <row r="29" spans="1:7" ht="74.650000000000006" customHeight="1">
      <c r="A29" s="351"/>
      <c r="B29" s="364"/>
      <c r="C29" s="358"/>
      <c r="D29" s="361"/>
      <c r="E29" s="349"/>
      <c r="F29" s="30" t="s">
        <v>46</v>
      </c>
      <c r="G29" s="11"/>
    </row>
    <row r="30" spans="1:7" ht="62.65" customHeight="1">
      <c r="A30" s="351"/>
      <c r="B30" s="364"/>
      <c r="C30" s="358"/>
      <c r="D30" s="361"/>
      <c r="E30" s="349"/>
      <c r="F30" s="30" t="s">
        <v>47</v>
      </c>
      <c r="G30" s="11"/>
    </row>
    <row r="31" spans="1:7" ht="81" customHeight="1">
      <c r="A31" s="351"/>
      <c r="B31" s="364"/>
      <c r="C31" s="358"/>
      <c r="D31" s="361"/>
      <c r="E31" s="349"/>
      <c r="F31" s="30" t="s">
        <v>48</v>
      </c>
      <c r="G31" s="11"/>
    </row>
    <row r="32" spans="1:7" ht="48.75" customHeight="1">
      <c r="A32" s="351"/>
      <c r="B32" s="364"/>
      <c r="C32" s="358"/>
      <c r="D32" s="361"/>
      <c r="E32" s="349"/>
      <c r="F32" s="30" t="s">
        <v>49</v>
      </c>
      <c r="G32" s="11"/>
    </row>
    <row r="33" spans="1:7" ht="98.65" customHeight="1">
      <c r="A33" s="351"/>
      <c r="B33" s="364"/>
      <c r="C33" s="358"/>
      <c r="D33" s="361"/>
      <c r="E33" s="349"/>
      <c r="F33" s="30" t="s">
        <v>50</v>
      </c>
      <c r="G33" s="11"/>
    </row>
    <row r="34" spans="1:7" ht="89.1" customHeight="1">
      <c r="A34" s="351"/>
      <c r="B34" s="364"/>
      <c r="C34" s="358"/>
      <c r="D34" s="361"/>
      <c r="E34" s="349"/>
      <c r="F34" s="30" t="s">
        <v>51</v>
      </c>
      <c r="G34" s="11"/>
    </row>
    <row r="35" spans="1:7" ht="29.1" customHeight="1">
      <c r="A35" s="351"/>
      <c r="B35" s="364"/>
      <c r="C35" s="358"/>
      <c r="D35" s="361"/>
      <c r="E35" s="349"/>
      <c r="F35" s="30" t="s">
        <v>52</v>
      </c>
      <c r="G35" s="11"/>
    </row>
    <row r="36" spans="1:7" ht="126.75">
      <c r="A36" s="351"/>
      <c r="B36" s="365"/>
      <c r="C36" s="359"/>
      <c r="D36" s="362"/>
      <c r="E36" s="350"/>
      <c r="F36" s="32" t="s">
        <v>53</v>
      </c>
      <c r="G36" s="11"/>
    </row>
    <row r="37" spans="1:7" ht="112.5">
      <c r="A37" s="351"/>
      <c r="B37" s="31">
        <v>3.01</v>
      </c>
      <c r="C37" s="33" t="s">
        <v>40</v>
      </c>
      <c r="D37" s="27" t="s">
        <v>54</v>
      </c>
      <c r="E37" s="34" t="s">
        <v>55</v>
      </c>
      <c r="F37" s="35" t="s">
        <v>56</v>
      </c>
      <c r="G37" s="11"/>
    </row>
    <row r="38" spans="1:7" ht="101.25">
      <c r="A38" s="351"/>
      <c r="B38" s="31">
        <v>3.02</v>
      </c>
      <c r="C38" s="33" t="s">
        <v>57</v>
      </c>
      <c r="D38" s="27" t="s">
        <v>58</v>
      </c>
      <c r="E38" s="34" t="s">
        <v>59</v>
      </c>
      <c r="F38" s="35" t="s">
        <v>60</v>
      </c>
      <c r="G38" s="11"/>
    </row>
    <row r="39" spans="1:7" ht="101.25">
      <c r="A39" s="351"/>
      <c r="B39" s="36">
        <v>4</v>
      </c>
      <c r="C39" s="37" t="s">
        <v>61</v>
      </c>
      <c r="D39" s="27" t="s">
        <v>62</v>
      </c>
      <c r="E39" s="26" t="s">
        <v>63</v>
      </c>
      <c r="F39" s="26" t="s">
        <v>64</v>
      </c>
      <c r="G39" s="11"/>
    </row>
    <row r="40" spans="1:7" ht="56.25">
      <c r="A40" s="351"/>
      <c r="B40" s="31">
        <v>4.01</v>
      </c>
      <c r="C40" s="37" t="s">
        <v>61</v>
      </c>
      <c r="D40" s="27" t="s">
        <v>65</v>
      </c>
      <c r="E40" s="26" t="s">
        <v>66</v>
      </c>
      <c r="F40" s="26" t="s">
        <v>67</v>
      </c>
      <c r="G40" s="11"/>
    </row>
    <row r="41" spans="1:7" ht="56.25">
      <c r="A41" s="351"/>
      <c r="B41" s="31" t="s">
        <v>68</v>
      </c>
      <c r="C41" s="37" t="s">
        <v>61</v>
      </c>
      <c r="D41" s="27" t="s">
        <v>69</v>
      </c>
      <c r="E41" s="26" t="s">
        <v>70</v>
      </c>
      <c r="F41" s="26" t="s">
        <v>71</v>
      </c>
      <c r="G41" s="11"/>
    </row>
    <row r="42" spans="1:7" ht="56.25">
      <c r="A42" s="351"/>
      <c r="B42" s="31" t="s">
        <v>72</v>
      </c>
      <c r="C42" s="37" t="s">
        <v>61</v>
      </c>
      <c r="D42" s="27" t="s">
        <v>73</v>
      </c>
      <c r="E42" s="26" t="s">
        <v>38</v>
      </c>
      <c r="F42" s="26" t="s">
        <v>74</v>
      </c>
      <c r="G42" s="11"/>
    </row>
    <row r="43" spans="1:7" ht="123.75">
      <c r="A43" s="351"/>
      <c r="B43" s="38">
        <v>4.0999999999999996</v>
      </c>
      <c r="C43" s="37" t="s">
        <v>75</v>
      </c>
      <c r="D43" s="39">
        <v>42867</v>
      </c>
      <c r="E43" s="40" t="s">
        <v>76</v>
      </c>
      <c r="F43" s="26" t="s">
        <v>77</v>
      </c>
      <c r="G43" s="11"/>
    </row>
    <row r="44" spans="1:7" ht="78.75">
      <c r="A44" s="351"/>
      <c r="B44" s="38">
        <v>4.2</v>
      </c>
      <c r="C44" s="37" t="s">
        <v>75</v>
      </c>
      <c r="D44" s="39">
        <v>42704</v>
      </c>
      <c r="E44" s="40" t="s">
        <v>78</v>
      </c>
      <c r="F44" s="26" t="s">
        <v>79</v>
      </c>
      <c r="G44" s="11"/>
    </row>
    <row r="45" spans="1:7" ht="157.5">
      <c r="A45" s="351"/>
      <c r="B45" s="41">
        <v>5</v>
      </c>
      <c r="C45" s="37" t="s">
        <v>75</v>
      </c>
      <c r="D45" s="39">
        <v>42867</v>
      </c>
      <c r="E45" s="40" t="s">
        <v>80</v>
      </c>
      <c r="F45" s="26" t="s">
        <v>81</v>
      </c>
      <c r="G45" s="11"/>
    </row>
    <row r="46" spans="1:7" ht="45">
      <c r="A46" s="351"/>
      <c r="B46" s="38">
        <v>5.01</v>
      </c>
      <c r="C46" s="37" t="s">
        <v>75</v>
      </c>
      <c r="D46" s="39">
        <v>42907</v>
      </c>
      <c r="E46" s="40" t="s">
        <v>82</v>
      </c>
      <c r="F46" s="26" t="s">
        <v>81</v>
      </c>
      <c r="G46" s="11"/>
    </row>
    <row r="47" spans="1:7" ht="67.5">
      <c r="A47" s="351"/>
      <c r="B47" s="38">
        <v>5.0999999999999996</v>
      </c>
      <c r="C47" s="37" t="s">
        <v>75</v>
      </c>
      <c r="D47" s="39">
        <v>43070</v>
      </c>
      <c r="E47" s="40" t="s">
        <v>83</v>
      </c>
      <c r="F47" s="26" t="s">
        <v>84</v>
      </c>
      <c r="G47" s="11"/>
    </row>
    <row r="48" spans="1:7" ht="56.25">
      <c r="A48" s="351"/>
      <c r="B48" s="38">
        <v>5.1100000000000003</v>
      </c>
      <c r="C48" s="37" t="s">
        <v>85</v>
      </c>
      <c r="D48" s="39">
        <v>43217</v>
      </c>
      <c r="E48" s="40" t="s">
        <v>86</v>
      </c>
      <c r="F48" s="26" t="s">
        <v>87</v>
      </c>
      <c r="G48" s="11"/>
    </row>
    <row r="49" spans="1:7" ht="56.25">
      <c r="A49" s="351"/>
      <c r="B49" s="38">
        <v>5.12</v>
      </c>
      <c r="C49" s="37" t="s">
        <v>85</v>
      </c>
      <c r="D49" s="39">
        <v>43581</v>
      </c>
      <c r="E49" s="40" t="s">
        <v>86</v>
      </c>
      <c r="F49" s="26" t="s">
        <v>88</v>
      </c>
      <c r="G49" s="11"/>
    </row>
    <row r="50" spans="1:7" ht="78.75">
      <c r="A50" s="351"/>
      <c r="B50" s="41">
        <v>6</v>
      </c>
      <c r="C50" s="37" t="s">
        <v>85</v>
      </c>
      <c r="D50" s="39">
        <v>43964</v>
      </c>
      <c r="E50" s="40" t="s">
        <v>89</v>
      </c>
      <c r="F50" s="26" t="s">
        <v>90</v>
      </c>
      <c r="G50" s="11"/>
    </row>
    <row r="51" spans="1:7" ht="45">
      <c r="A51" s="351"/>
      <c r="B51" s="38">
        <v>6.01</v>
      </c>
      <c r="C51" s="37" t="s">
        <v>85</v>
      </c>
      <c r="D51" s="39">
        <v>43970</v>
      </c>
      <c r="E51" s="40" t="s">
        <v>91</v>
      </c>
      <c r="F51" s="40" t="s">
        <v>90</v>
      </c>
      <c r="G51" s="11"/>
    </row>
    <row r="52" spans="1:7" ht="45">
      <c r="A52" s="351"/>
      <c r="B52" s="38">
        <v>6.1</v>
      </c>
      <c r="C52" s="37" t="s">
        <v>85</v>
      </c>
      <c r="D52" s="39">
        <v>44314</v>
      </c>
      <c r="E52" s="40" t="s">
        <v>92</v>
      </c>
      <c r="F52" s="40" t="s">
        <v>93</v>
      </c>
      <c r="G52" s="11"/>
    </row>
    <row r="53" spans="1:7" ht="45">
      <c r="A53" s="351"/>
      <c r="B53" s="38">
        <v>6.2</v>
      </c>
      <c r="C53" s="37" t="s">
        <v>85</v>
      </c>
      <c r="D53" s="39">
        <v>44678</v>
      </c>
      <c r="E53" s="40" t="s">
        <v>92</v>
      </c>
      <c r="F53" s="40" t="s">
        <v>94</v>
      </c>
      <c r="G53" s="11"/>
    </row>
    <row r="54" spans="1:7" ht="45">
      <c r="A54" s="351"/>
      <c r="B54" s="38">
        <v>6.21</v>
      </c>
      <c r="C54" s="37" t="s">
        <v>85</v>
      </c>
      <c r="D54" s="39">
        <v>44687</v>
      </c>
      <c r="E54" s="40" t="s">
        <v>95</v>
      </c>
      <c r="F54" s="40" t="s">
        <v>94</v>
      </c>
      <c r="G54" s="11"/>
    </row>
    <row r="55" spans="1:7" ht="45">
      <c r="A55" s="351"/>
      <c r="B55" s="38">
        <v>6.22</v>
      </c>
      <c r="C55" s="37" t="s">
        <v>85</v>
      </c>
      <c r="D55" s="42">
        <v>44692</v>
      </c>
      <c r="E55" s="40" t="s">
        <v>91</v>
      </c>
      <c r="F55" s="40" t="s">
        <v>94</v>
      </c>
      <c r="G55" s="11"/>
    </row>
    <row r="56" spans="1:7">
      <c r="A56" s="352"/>
      <c r="B56" s="353" t="str">
        <f ca="1">OFFSET(L!$C$1,MATCH("General"&amp;"Cpy",L!$A:$A,0)-1,SL,,)</f>
        <v>© 2022 Responsible Minerals Initiative. All rights reserved.</v>
      </c>
      <c r="C56" s="353"/>
      <c r="D56" s="353"/>
      <c r="E56" s="353"/>
      <c r="F56" s="353"/>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75"/>
  <cols>
    <col min="1" max="1" width="20.625" style="343" customWidth="1"/>
    <col min="2" max="2" width="57.125" style="343" customWidth="1"/>
    <col min="3" max="3" width="8.875" style="343" customWidth="1"/>
    <col min="4" max="16384" width="8.8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65">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8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8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4999999999999"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150000000000006"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5">
      <c r="A10" s="59"/>
      <c r="B10" s="62" t="str">
        <f ca="1">OFFSET(L!$C$1,MATCH("Definitions"&amp;ADDRESS(ROW(),COLUMN(),4),L!$A:$A,0)-1,SL,,)</f>
        <v>DRC</v>
      </c>
      <c r="C10" s="62" t="str">
        <f ca="1">OFFSET(L!$C$1,MATCH("Definitions"&amp;ADDRESS(ROW(),COLUMN(),4),L!$A:$A,0)-1,SL,,)</f>
        <v>Democratic Republic of Congo</v>
      </c>
      <c r="D10" s="373"/>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300">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35">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3"/>
      <c r="E19" s="63"/>
    </row>
    <row r="20" spans="1:5" ht="45">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5">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75">
      <c r="A26" s="59"/>
      <c r="B26" s="62" t="str">
        <f ca="1">OFFSET(L!$C$1,MATCH("Definitions"&amp;ADDRESS(ROW(),COLUMN(),4),L!$A:$A,0)-1,SL,,)</f>
        <v>SEC</v>
      </c>
      <c r="C26" s="62" t="str">
        <f ca="1">OFFSET(L!$C$1,MATCH("Definitions"&amp;ADDRESS(ROW(),COLUMN(),4),L!$A:$A,0)-1,SL,,)</f>
        <v>U.S. Securities and Exchange Commission (www.sec.gov)</v>
      </c>
      <c r="D26" s="373"/>
      <c r="E26" s="63" t="s">
        <v>102</v>
      </c>
    </row>
    <row r="27" spans="1:5" ht="75">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5">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3" zoomScaleNormal="10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409"/>
      <c r="B1" s="410"/>
      <c r="C1" s="410"/>
      <c r="D1" s="410"/>
      <c r="E1" s="410"/>
      <c r="F1" s="410"/>
      <c r="G1" s="410"/>
      <c r="H1" s="410"/>
      <c r="I1" s="410"/>
      <c r="J1" s="410"/>
      <c r="K1" s="411"/>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412" t="str">
        <f ca="1">OFFSET(L!$C$1,MATCH("Declaration"&amp;ADDRESS(ROW(),COLUMN(),4),L!$A:$A,0)-1,SL,,)</f>
        <v>Conflict Minerals Reporting Template (CMRT)</v>
      </c>
      <c r="E2" s="413"/>
      <c r="F2" s="413"/>
      <c r="G2" s="413"/>
      <c r="H2" s="413"/>
      <c r="I2" s="413"/>
      <c r="J2" s="414"/>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19"/>
      <c r="G3" s="419"/>
      <c r="H3" s="419"/>
      <c r="I3" s="80"/>
      <c r="J3" s="81" t="s">
        <v>110</v>
      </c>
      <c r="K3" s="73"/>
      <c r="L3" s="66"/>
      <c r="M3" s="67"/>
      <c r="N3" s="67"/>
      <c r="O3" s="68"/>
      <c r="P3" s="82">
        <f>MATCH($D$3,LN,0)</f>
        <v>1</v>
      </c>
    </row>
    <row r="4" spans="1:34" ht="15.75">
      <c r="A4" s="70"/>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24" t="str">
        <f ca="1">OFFSET(L!$C$1,MATCH("Declaration"&amp;ADDRESS(ROW(),COLUMN(),4),L!$A:$A,0)-1,SL,,)</f>
        <v>Company Information</v>
      </c>
      <c r="C7" s="424"/>
      <c r="D7" s="424"/>
      <c r="E7" s="424"/>
      <c r="F7" s="424"/>
      <c r="G7" s="424"/>
      <c r="H7" s="424"/>
      <c r="I7" s="424"/>
      <c r="J7" s="424"/>
      <c r="K7" s="73"/>
      <c r="L7" s="84"/>
      <c r="M7" s="67"/>
      <c r="N7" s="67"/>
      <c r="O7" s="68"/>
      <c r="P7" s="69"/>
      <c r="Q7" s="69"/>
      <c r="R7" s="69"/>
      <c r="S7" s="69"/>
      <c r="T7" s="69"/>
      <c r="U7" s="69"/>
      <c r="V7" s="69"/>
      <c r="W7" s="69"/>
      <c r="X7" s="69"/>
      <c r="Y7" s="69"/>
      <c r="Z7" s="69"/>
      <c r="AA7" s="69"/>
      <c r="AB7" s="69"/>
      <c r="AC7" s="69"/>
      <c r="AD7" s="69"/>
      <c r="AE7" s="69"/>
      <c r="AF7" s="69"/>
      <c r="AG7" s="69"/>
      <c r="AH7" s="69"/>
    </row>
    <row r="8" spans="1:34" ht="15.75">
      <c r="A8" s="89"/>
      <c r="B8" s="90" t="str">
        <f ca="1">OFFSET(L!$C$1,MATCH("Declaration"&amp;ADDRESS(ROW(),COLUMN(),4),L!$A:$A,0)-1,SL,,)</f>
        <v>Company Name (*):</v>
      </c>
      <c r="C8" s="91"/>
      <c r="D8" s="448" t="s">
        <v>15634</v>
      </c>
      <c r="E8" s="449"/>
      <c r="F8" s="449"/>
      <c r="G8" s="449"/>
      <c r="H8" s="449"/>
      <c r="I8" s="449"/>
      <c r="J8" s="450"/>
      <c r="K8" s="92"/>
      <c r="L8" s="84"/>
      <c r="M8" s="67"/>
      <c r="N8" s="67"/>
      <c r="O8" s="68"/>
      <c r="P8" s="69"/>
      <c r="Q8" s="69"/>
      <c r="R8" s="69"/>
      <c r="S8" s="69"/>
      <c r="T8" s="69"/>
      <c r="U8" s="69"/>
      <c r="V8" s="69"/>
      <c r="W8" s="69"/>
      <c r="X8" s="69"/>
      <c r="Y8" s="69"/>
      <c r="Z8" s="69"/>
      <c r="AA8" s="69"/>
      <c r="AB8" s="69"/>
      <c r="AC8" s="69"/>
      <c r="AD8" s="69"/>
      <c r="AE8" s="69"/>
      <c r="AF8" s="69"/>
      <c r="AG8" s="69"/>
      <c r="AH8" s="69"/>
    </row>
    <row r="9" spans="1:34" ht="15.75">
      <c r="A9" s="89"/>
      <c r="B9" s="90" t="str">
        <f ca="1">OFFSET(L!$C$1,MATCH("Declaration"&amp;ADDRESS(ROW(),COLUMN(),4),L!$A:$A,0)-1,SL,,)</f>
        <v>Declaration Scope or Class (*):</v>
      </c>
      <c r="C9" s="91"/>
      <c r="D9" s="421" t="s">
        <v>111</v>
      </c>
      <c r="E9" s="422"/>
      <c r="F9" s="422"/>
      <c r="G9" s="423"/>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5" t="str">
        <f ca="1">OFFSET(L!$C$1,MATCH("Declaration"&amp;ADDRESS(ROW(),COLUMN(),4)&amp;LEFT($D$9,1),L!$A:$A,0)-1,SL,,)</f>
        <v>Description of Scope:</v>
      </c>
      <c r="C10" s="95"/>
      <c r="D10" s="416"/>
      <c r="E10" s="417"/>
      <c r="F10" s="417"/>
      <c r="G10" s="417"/>
      <c r="H10" s="417"/>
      <c r="I10" s="417"/>
      <c r="J10" s="418"/>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75">
      <c r="A11" s="89"/>
      <c r="B11" s="426"/>
      <c r="C11" s="95"/>
      <c r="D11" s="394" t="str">
        <f ca="1">IF(D9=Q9,OFFSET(L!$C$1,MATCH("Declaration"&amp;ADDRESS(ROW(),COLUMN(),4),L!$A:$A,0)-1,SL,,),"")</f>
        <v/>
      </c>
      <c r="E11" s="395"/>
      <c r="F11" s="395"/>
      <c r="G11" s="395"/>
      <c r="H11" s="395"/>
      <c r="I11" s="395"/>
      <c r="J11" s="396"/>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75">
      <c r="A12" s="89"/>
      <c r="B12" s="96" t="str">
        <f ca="1">OFFSET(L!$C$1,MATCH("Declaration"&amp;ADDRESS(ROW(),COLUMN(),4),L!$A:$A,0)-1,SL,,)</f>
        <v>Company Unique ID:</v>
      </c>
      <c r="C12" s="97"/>
      <c r="D12" s="402"/>
      <c r="E12" s="403"/>
      <c r="F12" s="403"/>
      <c r="G12" s="403"/>
      <c r="H12" s="403"/>
      <c r="I12" s="403"/>
      <c r="J12" s="404"/>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75">
      <c r="A13" s="89"/>
      <c r="B13" s="96" t="str">
        <f ca="1">OFFSET(L!$C$1,MATCH("Declaration"&amp;ADDRESS(ROW(),COLUMN(),4),L!$A:$A,0)-1,SL,,)</f>
        <v>Company Unique ID Authority:</v>
      </c>
      <c r="C13" s="97"/>
      <c r="D13" s="402"/>
      <c r="E13" s="403"/>
      <c r="F13" s="403"/>
      <c r="G13" s="403"/>
      <c r="H13" s="403"/>
      <c r="I13" s="403"/>
      <c r="J13" s="404"/>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75">
      <c r="A14" s="89"/>
      <c r="B14" s="96" t="str">
        <f ca="1">OFFSET(L!$C$1,MATCH("Declaration"&amp;ADDRESS(ROW(),COLUMN(),4),L!$A:$A,0)-1,SL,,)</f>
        <v>Address:</v>
      </c>
      <c r="C14" s="97"/>
      <c r="D14" s="451" t="s">
        <v>15635</v>
      </c>
      <c r="E14" s="452"/>
      <c r="F14" s="452"/>
      <c r="G14" s="452"/>
      <c r="H14" s="452"/>
      <c r="I14" s="452"/>
      <c r="J14" s="453"/>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75">
      <c r="A15" s="89"/>
      <c r="B15" s="96" t="str">
        <f ca="1">OFFSET(L!$C$1,MATCH("Declaration"&amp;ADDRESS(ROW(),COLUMN(),4),L!$A:$A,0)-1,SL,,)</f>
        <v>Contact Name (*):</v>
      </c>
      <c r="C15" s="97"/>
      <c r="D15" s="402" t="s">
        <v>15636</v>
      </c>
      <c r="E15" s="403"/>
      <c r="F15" s="403"/>
      <c r="G15" s="403"/>
      <c r="H15" s="403"/>
      <c r="I15" s="403"/>
      <c r="J15" s="404"/>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75">
      <c r="A16" s="89"/>
      <c r="B16" s="96" t="str">
        <f ca="1">OFFSET(L!$C$1,MATCH("Declaration"&amp;ADDRESS(ROW(),COLUMN(),4),L!$A:$A,0)-1,SL,,)</f>
        <v>Email – Contact (*):</v>
      </c>
      <c r="C16" s="97"/>
      <c r="D16" s="427" t="s">
        <v>15637</v>
      </c>
      <c r="E16" s="428"/>
      <c r="F16" s="428"/>
      <c r="G16" s="428"/>
      <c r="H16" s="428"/>
      <c r="I16" s="428"/>
      <c r="J16" s="429"/>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75">
      <c r="A17" s="89"/>
      <c r="B17" s="96" t="str">
        <f ca="1">OFFSET(L!$C$1,MATCH("Declaration"&amp;ADDRESS(ROW(),COLUMN(),4),L!$A:$A,0)-1,SL,,)</f>
        <v>Phone – Contact (*):</v>
      </c>
      <c r="C17" s="97"/>
      <c r="D17" s="402" t="s">
        <v>15638</v>
      </c>
      <c r="E17" s="403"/>
      <c r="F17" s="403"/>
      <c r="G17" s="403"/>
      <c r="H17" s="403"/>
      <c r="I17" s="403"/>
      <c r="J17" s="404"/>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5">
      <c r="A18" s="89"/>
      <c r="B18" s="96" t="str">
        <f ca="1">OFFSET(L!$C$1,MATCH("Declaration"&amp;ADDRESS(ROW(),COLUMN(),4),L!$A:$A,0)-1,SL,,)</f>
        <v>Authorizer (*):</v>
      </c>
      <c r="C18" s="97"/>
      <c r="D18" s="375" t="s">
        <v>15636</v>
      </c>
      <c r="E18" s="376"/>
      <c r="F18" s="376"/>
      <c r="G18" s="376"/>
      <c r="H18" s="376"/>
      <c r="I18" s="376"/>
      <c r="J18" s="377"/>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5">
      <c r="A19" s="89"/>
      <c r="B19" s="96" t="str">
        <f ca="1">OFFSET(L!$C$1,MATCH("Declaration"&amp;ADDRESS(ROW(),COLUMN(),4),L!$A:$A,0)-1,SL,,)</f>
        <v>Title - Authorizer:</v>
      </c>
      <c r="C19" s="97"/>
      <c r="D19" s="402" t="s">
        <v>15639</v>
      </c>
      <c r="E19" s="403"/>
      <c r="F19" s="403"/>
      <c r="G19" s="403"/>
      <c r="H19" s="403"/>
      <c r="I19" s="403"/>
      <c r="J19" s="404"/>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5">
      <c r="A20" s="89"/>
      <c r="B20" s="96" t="str">
        <f ca="1">OFFSET(L!$C$1,MATCH("Declaration"&amp;ADDRESS(ROW(),COLUMN(),4),L!$A:$A,0)-1,SL,,)</f>
        <v>Email - Authorizer (*):</v>
      </c>
      <c r="C20" s="97"/>
      <c r="D20" s="427" t="s">
        <v>15637</v>
      </c>
      <c r="E20" s="428"/>
      <c r="F20" s="428"/>
      <c r="G20" s="428"/>
      <c r="H20" s="428"/>
      <c r="I20" s="428"/>
      <c r="J20" s="429"/>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75">
      <c r="A21" s="89"/>
      <c r="B21" s="96" t="str">
        <f ca="1">OFFSET(L!$C$1,MATCH("Declaration"&amp;ADDRESS(ROW(),COLUMN(),4),L!$A:$A,0)-1,SL,,)</f>
        <v>Phone - Authorizer:</v>
      </c>
      <c r="C21" s="100"/>
      <c r="D21" s="430" t="s">
        <v>15638</v>
      </c>
      <c r="E21" s="431"/>
      <c r="F21" s="431"/>
      <c r="G21" s="431"/>
      <c r="H21" s="431"/>
      <c r="I21" s="431"/>
      <c r="J21" s="432"/>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8">
      <c r="A22" s="89"/>
      <c r="B22" s="96" t="str">
        <f ca="1">OFFSET(L!$C$1,MATCH("Declaration"&amp;ADDRESS(ROW(),COLUMN(),4),L!$A:$A,0)-1,SL,,)</f>
        <v>Effective Date (*):</v>
      </c>
      <c r="C22" s="101"/>
      <c r="D22" s="433">
        <v>44736</v>
      </c>
      <c r="E22" s="434"/>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8">
      <c r="A23" s="104"/>
      <c r="B23" s="105"/>
      <c r="C23" s="106"/>
      <c r="D23" s="405"/>
      <c r="E23" s="405"/>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75">
      <c r="A24" s="111"/>
      <c r="B24" s="435" t="str">
        <f ca="1">OFFSET(L!$C$1,MATCH("Declaration"&amp;ADDRESS(ROW(),COLUMN(),4),L!$A:$A,0)-1,SL,,)</f>
        <v>Answer the following questions 1 - 8 based on the declaration scope indicated above</v>
      </c>
      <c r="C24" s="435"/>
      <c r="D24" s="435"/>
      <c r="E24" s="435"/>
      <c r="F24" s="435"/>
      <c r="G24" s="435"/>
      <c r="H24" s="435"/>
      <c r="I24" s="435"/>
      <c r="J24" s="435"/>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85" t="str">
        <f ca="1">OFFSET(L!$C$1,MATCH("Declaration"&amp;ADDRESS(ROW(),COLUMN(),4),L!$A:$A,0)-1,SL,,)</f>
        <v>Answer</v>
      </c>
      <c r="E25" s="385"/>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5">
      <c r="A26" s="104"/>
      <c r="B26" s="96" t="str">
        <f ca="1">OFFSET(L!$C$1,MATCH("Declaration"&amp;ADDRESS(ROW(),COLUMN(),4),L!$A:$A,0)-1,SL,,)&amp;P26</f>
        <v xml:space="preserve">Tantalum  </v>
      </c>
      <c r="C26" s="72"/>
      <c r="D26" s="378" t="s">
        <v>115</v>
      </c>
      <c r="E26" s="379"/>
      <c r="F26" s="117"/>
      <c r="G26" s="380"/>
      <c r="H26" s="381"/>
      <c r="I26" s="381"/>
      <c r="J26" s="382"/>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2.5">
      <c r="A27" s="104"/>
      <c r="B27" s="96" t="str">
        <f ca="1">OFFSET(L!$C$1,MATCH("Declaration"&amp;ADDRESS(ROW(),COLUMN(),4),L!$A:$A,0)-1,SL,,)&amp;P27</f>
        <v xml:space="preserve">Tin  </v>
      </c>
      <c r="C27" s="72"/>
      <c r="D27" s="378" t="s">
        <v>115</v>
      </c>
      <c r="E27" s="379"/>
      <c r="F27" s="117"/>
      <c r="G27" s="380"/>
      <c r="H27" s="381"/>
      <c r="I27" s="381"/>
      <c r="J27" s="382"/>
      <c r="K27" s="73"/>
      <c r="L27" s="118"/>
      <c r="M27" s="67"/>
      <c r="N27" s="67"/>
      <c r="O27" s="67"/>
      <c r="P27" s="82" t="str">
        <f>IF(D$27="No","","(*)")</f>
        <v/>
      </c>
      <c r="R27" s="69"/>
      <c r="S27" s="69"/>
      <c r="T27" s="69"/>
      <c r="U27" s="69"/>
      <c r="V27" s="69"/>
      <c r="W27" s="69"/>
      <c r="X27" s="69"/>
      <c r="Y27" s="69"/>
      <c r="Z27" s="69"/>
      <c r="AA27" s="69"/>
      <c r="AB27" s="69"/>
      <c r="AC27" s="69"/>
      <c r="AD27" s="69"/>
      <c r="AE27" s="69"/>
      <c r="AF27" s="69"/>
      <c r="AG27" s="69"/>
      <c r="AH27" s="69"/>
    </row>
    <row r="28" spans="1:34" ht="22.5">
      <c r="A28" s="104"/>
      <c r="B28" s="96" t="str">
        <f ca="1">OFFSET(L!$C$1,MATCH("Declaration"&amp;ADDRESS(ROW(),COLUMN(),4),L!$A:$A,0)-1,SL,,)&amp;P28</f>
        <v>Gold  (*)</v>
      </c>
      <c r="C28" s="72"/>
      <c r="D28" s="378" t="s">
        <v>114</v>
      </c>
      <c r="E28" s="379"/>
      <c r="F28" s="117"/>
      <c r="G28" s="380"/>
      <c r="H28" s="381"/>
      <c r="I28" s="381"/>
      <c r="J28" s="382"/>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2.5">
      <c r="A29" s="104"/>
      <c r="B29" s="96" t="str">
        <f ca="1">OFFSET(L!$C$1,MATCH("Declaration"&amp;ADDRESS(ROW(),COLUMN(),4),L!$A:$A,0)-1,SL,,)&amp;P29</f>
        <v xml:space="preserve">Tungsten  </v>
      </c>
      <c r="C29" s="72"/>
      <c r="D29" s="378" t="s">
        <v>115</v>
      </c>
      <c r="E29" s="379"/>
      <c r="F29" s="117"/>
      <c r="G29" s="380"/>
      <c r="H29" s="381"/>
      <c r="I29" s="381"/>
      <c r="J29" s="382"/>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8">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 (*)</v>
      </c>
      <c r="C31" s="120"/>
      <c r="D31" s="387" t="str">
        <f ca="1">D25</f>
        <v>Answer</v>
      </c>
      <c r="E31" s="387"/>
      <c r="F31" s="115"/>
      <c r="G31" s="114" t="str">
        <f ca="1">G25</f>
        <v>Comments</v>
      </c>
      <c r="H31" s="114"/>
      <c r="I31" s="114"/>
      <c r="J31" s="116"/>
      <c r="K31" s="73"/>
      <c r="L31" s="109" t="s">
        <v>97</v>
      </c>
      <c r="M31" s="67"/>
      <c r="N31" s="67"/>
      <c r="O31" s="68"/>
      <c r="P31" s="124">
        <f>COUNTIF(D$26:D$29,"No")</f>
        <v>3</v>
      </c>
      <c r="Q31" s="124" t="str">
        <f>IF(P31=4,""," (*)")</f>
        <v xml:space="preserve"> (*)</v>
      </c>
      <c r="R31" s="69"/>
      <c r="S31" s="69"/>
      <c r="T31" s="69"/>
      <c r="U31" s="69"/>
      <c r="V31" s="69"/>
      <c r="W31" s="69"/>
      <c r="X31" s="69"/>
      <c r="Y31" s="69"/>
      <c r="Z31" s="69"/>
      <c r="AA31" s="69"/>
      <c r="AB31" s="69"/>
      <c r="AC31" s="69"/>
      <c r="AD31" s="69"/>
      <c r="AE31" s="69"/>
      <c r="AF31" s="69"/>
      <c r="AG31" s="69"/>
      <c r="AH31" s="69"/>
    </row>
    <row r="32" spans="1:34" ht="22.5">
      <c r="A32" s="104"/>
      <c r="B32" s="96" t="str">
        <f ca="1">B26</f>
        <v xml:space="preserve">Tantalum  </v>
      </c>
      <c r="C32" s="120"/>
      <c r="D32" s="397"/>
      <c r="E32" s="398"/>
      <c r="F32" s="125"/>
      <c r="G32" s="380"/>
      <c r="H32" s="381"/>
      <c r="I32" s="381"/>
      <c r="J32" s="382"/>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5">
      <c r="A33" s="104"/>
      <c r="B33" s="96" t="str">
        <f ca="1">B27</f>
        <v xml:space="preserve">Tin  </v>
      </c>
      <c r="C33" s="120"/>
      <c r="D33" s="378"/>
      <c r="E33" s="379"/>
      <c r="F33" s="125"/>
      <c r="G33" s="380"/>
      <c r="H33" s="381"/>
      <c r="I33" s="381"/>
      <c r="J33" s="382"/>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5">
      <c r="A34" s="104"/>
      <c r="B34" s="96" t="str">
        <f ca="1">B28</f>
        <v>Gold  (*)</v>
      </c>
      <c r="C34" s="120"/>
      <c r="D34" s="378" t="s">
        <v>114</v>
      </c>
      <c r="E34" s="379"/>
      <c r="F34" s="125"/>
      <c r="G34" s="380"/>
      <c r="H34" s="381"/>
      <c r="I34" s="381"/>
      <c r="J34" s="382"/>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5">
      <c r="A35" s="104"/>
      <c r="B35" s="96" t="str">
        <f ca="1">B29</f>
        <v xml:space="preserve">Tungsten  </v>
      </c>
      <c r="C35" s="120"/>
      <c r="D35" s="378"/>
      <c r="E35" s="379"/>
      <c r="F35" s="125"/>
      <c r="G35" s="380"/>
      <c r="H35" s="381"/>
      <c r="I35" s="381"/>
      <c r="J35" s="382"/>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8">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 (*)</v>
      </c>
      <c r="C37" s="120"/>
      <c r="D37" s="387" t="str">
        <f ca="1">D25</f>
        <v>Answer</v>
      </c>
      <c r="E37" s="387"/>
      <c r="F37" s="115"/>
      <c r="G37" s="114" t="str">
        <f ca="1">G25</f>
        <v>Comments</v>
      </c>
      <c r="H37" s="401"/>
      <c r="I37" s="401"/>
      <c r="J37" s="401"/>
      <c r="K37" s="73"/>
      <c r="L37" s="109" t="s">
        <v>97</v>
      </c>
      <c r="M37" s="67"/>
      <c r="N37" s="67"/>
      <c r="O37" s="68"/>
      <c r="P37" s="124">
        <f>COUNTIF(D$26:D$29,"No")+COUNTIF(D$32:D$35,"No")</f>
        <v>3</v>
      </c>
      <c r="Q37" s="124" t="str">
        <f>IF(P37&gt;3,""," (*)")</f>
        <v xml:space="preserve"> (*)</v>
      </c>
      <c r="R37" s="69"/>
      <c r="S37" s="69"/>
      <c r="T37" s="69"/>
      <c r="U37" s="69"/>
      <c r="V37" s="69"/>
      <c r="W37" s="69"/>
      <c r="X37" s="69"/>
      <c r="Y37" s="69"/>
      <c r="Z37" s="69"/>
      <c r="AA37" s="69"/>
      <c r="AB37" s="69"/>
      <c r="AC37" s="69"/>
      <c r="AD37" s="69"/>
      <c r="AE37" s="69"/>
      <c r="AF37" s="69"/>
      <c r="AG37" s="69"/>
      <c r="AH37" s="69"/>
    </row>
    <row r="38" spans="1:34" ht="22.5">
      <c r="A38" s="104"/>
      <c r="B38" s="96" t="str">
        <f ca="1">OFFSET(L!$C$1,MATCH("Declaration"&amp;ADDRESS(ROW(),COLUMN(),4),L!$A:$A,0)-1,SL,,)&amp;P38</f>
        <v xml:space="preserve">Tantalum  </v>
      </c>
      <c r="C38" s="120"/>
      <c r="D38" s="378"/>
      <c r="E38" s="379"/>
      <c r="F38" s="125"/>
      <c r="G38" s="380"/>
      <c r="H38" s="381"/>
      <c r="I38" s="381"/>
      <c r="J38" s="382"/>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2.5">
      <c r="A39" s="104"/>
      <c r="B39" s="96" t="str">
        <f ca="1">OFFSET(L!$C$1,MATCH("Declaration"&amp;ADDRESS(ROW(),COLUMN(),4),L!$A:$A,0)-1,SL,,)&amp;P39</f>
        <v xml:space="preserve">Tin  </v>
      </c>
      <c r="C39" s="120"/>
      <c r="D39" s="378"/>
      <c r="E39" s="379"/>
      <c r="F39" s="125"/>
      <c r="G39" s="380"/>
      <c r="H39" s="381"/>
      <c r="I39" s="381"/>
      <c r="J39" s="382"/>
      <c r="K39" s="73"/>
      <c r="L39" s="118"/>
      <c r="M39" s="67"/>
      <c r="N39" s="67"/>
      <c r="O39" s="68"/>
      <c r="P39" s="82" t="str">
        <f>IF((OR(D$27="No",D$33="No")),"","(*)")</f>
        <v/>
      </c>
      <c r="Q39" s="69"/>
      <c r="R39" s="69"/>
      <c r="S39" s="69"/>
      <c r="T39" s="69"/>
      <c r="U39" s="69"/>
      <c r="V39" s="69"/>
      <c r="W39" s="69"/>
      <c r="X39" s="69"/>
      <c r="Y39" s="69"/>
      <c r="Z39" s="69"/>
      <c r="AA39" s="69"/>
      <c r="AB39" s="69"/>
      <c r="AC39" s="69"/>
      <c r="AD39" s="69"/>
      <c r="AE39" s="69"/>
      <c r="AF39" s="69"/>
      <c r="AG39" s="69"/>
    </row>
    <row r="40" spans="1:34" ht="22.5">
      <c r="A40" s="104"/>
      <c r="B40" s="96" t="str">
        <f ca="1">OFFSET(L!$C$1,MATCH("Declaration"&amp;ADDRESS(ROW(),COLUMN(),4),L!$A:$A,0)-1,SL,,)&amp;P40</f>
        <v>Gold  (*)</v>
      </c>
      <c r="C40" s="120"/>
      <c r="D40" s="378" t="s">
        <v>115</v>
      </c>
      <c r="E40" s="379"/>
      <c r="F40" s="125"/>
      <c r="G40" s="380"/>
      <c r="H40" s="381"/>
      <c r="I40" s="381"/>
      <c r="J40" s="382"/>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2.5">
      <c r="A41" s="104"/>
      <c r="B41" s="96" t="str">
        <f ca="1">OFFSET(L!$C$1,MATCH("Declaration"&amp;ADDRESS(ROW(),COLUMN(),4),L!$A:$A,0)-1,SL,,)&amp;P41</f>
        <v xml:space="preserve">Tungsten  </v>
      </c>
      <c r="C41" s="120"/>
      <c r="D41" s="378"/>
      <c r="E41" s="379"/>
      <c r="F41" s="125"/>
      <c r="G41" s="380"/>
      <c r="H41" s="381"/>
      <c r="I41" s="381"/>
      <c r="J41" s="382"/>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8">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 (*)</v>
      </c>
      <c r="C43" s="120"/>
      <c r="D43" s="387" t="str">
        <f ca="1">D25</f>
        <v>Answer</v>
      </c>
      <c r="E43" s="387"/>
      <c r="F43" s="115"/>
      <c r="G43" s="114" t="str">
        <f ca="1">G25</f>
        <v>Comments</v>
      </c>
      <c r="H43" s="114"/>
      <c r="I43" s="114"/>
      <c r="J43" s="116"/>
      <c r="K43" s="73"/>
      <c r="L43" s="109"/>
      <c r="M43" s="67"/>
      <c r="N43" s="67"/>
      <c r="O43" s="68"/>
      <c r="P43" s="124">
        <f>COUNTIF(D$26:D$29,"No")+COUNTIF(D$32:D$35,"No")</f>
        <v>3</v>
      </c>
      <c r="Q43" s="124" t="str">
        <f>IF(P43&gt;3,""," (*)")</f>
        <v xml:space="preserve">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 xml:space="preserve">Tantalum  </v>
      </c>
      <c r="C44" s="120"/>
      <c r="D44" s="378"/>
      <c r="E44" s="379"/>
      <c r="F44" s="125"/>
      <c r="G44" s="380"/>
      <c r="H44" s="381"/>
      <c r="I44" s="381"/>
      <c r="J44" s="382"/>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 xml:space="preserve">Tin  </v>
      </c>
      <c r="C45" s="120"/>
      <c r="D45" s="378"/>
      <c r="E45" s="379"/>
      <c r="F45" s="125"/>
      <c r="G45" s="380"/>
      <c r="H45" s="381"/>
      <c r="I45" s="381"/>
      <c r="J45" s="382"/>
      <c r="K45" s="73"/>
      <c r="L45" s="109"/>
      <c r="M45" s="67"/>
      <c r="N45" s="67"/>
      <c r="O45" s="68"/>
      <c r="P45" s="82" t="str">
        <f>IF((OR(D$27="No",D$33="No")),"","(*)")</f>
        <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Gold  (*)</v>
      </c>
      <c r="C46" s="120"/>
      <c r="D46" s="378" t="s">
        <v>115</v>
      </c>
      <c r="E46" s="379"/>
      <c r="F46" s="125"/>
      <c r="G46" s="380"/>
      <c r="H46" s="381"/>
      <c r="I46" s="381"/>
      <c r="J46" s="382"/>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 xml:space="preserve">Tungsten  </v>
      </c>
      <c r="C47" s="120"/>
      <c r="D47" s="378"/>
      <c r="E47" s="379"/>
      <c r="F47" s="125"/>
      <c r="G47" s="380"/>
      <c r="H47" s="381"/>
      <c r="I47" s="381"/>
      <c r="J47" s="382"/>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5) Does 100 percent of the 3TG (necessary to the functionality or production of your products) originate from recycled or scrap sources?  (*)</v>
      </c>
      <c r="C49" s="120"/>
      <c r="D49" s="387" t="str">
        <f ca="1">D25</f>
        <v>Answer</v>
      </c>
      <c r="E49" s="387"/>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5">
      <c r="A50" s="104"/>
      <c r="B50" s="96" t="str">
        <f ca="1">B38</f>
        <v xml:space="preserve">Tantalum  </v>
      </c>
      <c r="C50" s="120"/>
      <c r="D50" s="378"/>
      <c r="E50" s="379"/>
      <c r="F50" s="125"/>
      <c r="G50" s="380"/>
      <c r="H50" s="381"/>
      <c r="I50" s="381"/>
      <c r="J50" s="382"/>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5">
      <c r="A51" s="104"/>
      <c r="B51" s="96" t="str">
        <f ca="1">B39</f>
        <v xml:space="preserve">Tin  </v>
      </c>
      <c r="C51" s="120"/>
      <c r="D51" s="378"/>
      <c r="E51" s="379"/>
      <c r="F51" s="125"/>
      <c r="G51" s="380"/>
      <c r="H51" s="381"/>
      <c r="I51" s="381"/>
      <c r="J51" s="382"/>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5">
      <c r="A52" s="104"/>
      <c r="B52" s="96" t="str">
        <f ca="1">B40</f>
        <v>Gold  (*)</v>
      </c>
      <c r="C52" s="120"/>
      <c r="D52" s="378" t="s">
        <v>116</v>
      </c>
      <c r="E52" s="379"/>
      <c r="F52" s="125"/>
      <c r="G52" s="380"/>
      <c r="H52" s="381"/>
      <c r="I52" s="381"/>
      <c r="J52" s="382"/>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5">
      <c r="A53" s="104"/>
      <c r="B53" s="96" t="str">
        <f ca="1">B41</f>
        <v xml:space="preserve">Tungsten  </v>
      </c>
      <c r="C53" s="120"/>
      <c r="D53" s="378"/>
      <c r="E53" s="379"/>
      <c r="F53" s="125"/>
      <c r="G53" s="380"/>
      <c r="H53" s="381"/>
      <c r="I53" s="381"/>
      <c r="J53" s="382"/>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8">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6) What percentage of relevant suppliers have provided a response to your supply chain survey?  (*)</v>
      </c>
      <c r="C55" s="120"/>
      <c r="D55" s="387" t="str">
        <f ca="1">D25</f>
        <v>Answer</v>
      </c>
      <c r="E55" s="387"/>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5">
      <c r="A56" s="104"/>
      <c r="B56" s="96" t="str">
        <f ca="1">B38</f>
        <v xml:space="preserve">Tantalum  </v>
      </c>
      <c r="C56" s="72"/>
      <c r="D56" s="399"/>
      <c r="E56" s="400"/>
      <c r="F56" s="125"/>
      <c r="G56" s="380"/>
      <c r="H56" s="381"/>
      <c r="I56" s="381"/>
      <c r="J56" s="382"/>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5">
      <c r="A57" s="104"/>
      <c r="B57" s="96" t="str">
        <f ca="1">B39</f>
        <v xml:space="preserve">Tin  </v>
      </c>
      <c r="C57" s="72"/>
      <c r="D57" s="399"/>
      <c r="E57" s="400"/>
      <c r="F57" s="125"/>
      <c r="G57" s="380"/>
      <c r="H57" s="381"/>
      <c r="I57" s="381"/>
      <c r="J57" s="382"/>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5">
      <c r="A58" s="104"/>
      <c r="B58" s="96" t="str">
        <f ca="1">B40</f>
        <v>Gold  (*)</v>
      </c>
      <c r="C58" s="72"/>
      <c r="D58" s="399">
        <v>1</v>
      </c>
      <c r="E58" s="400"/>
      <c r="F58" s="125"/>
      <c r="G58" s="380"/>
      <c r="H58" s="381"/>
      <c r="I58" s="381"/>
      <c r="J58" s="382"/>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5">
      <c r="A59" s="104"/>
      <c r="B59" s="96" t="str">
        <f ca="1">B41</f>
        <v xml:space="preserve">Tungsten  </v>
      </c>
      <c r="C59" s="72"/>
      <c r="D59" s="399"/>
      <c r="E59" s="400"/>
      <c r="F59" s="125"/>
      <c r="G59" s="380"/>
      <c r="H59" s="381"/>
      <c r="I59" s="381"/>
      <c r="J59" s="382"/>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7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7) Have you identified all of the smelters supplying the 3TG to your supply chain?  (*)</v>
      </c>
      <c r="C61" s="120"/>
      <c r="D61" s="387" t="str">
        <f ca="1">D25</f>
        <v>Answer</v>
      </c>
      <c r="E61" s="387"/>
      <c r="F61" s="115"/>
      <c r="G61" s="114" t="str">
        <f ca="1">G25</f>
        <v>Comments</v>
      </c>
      <c r="H61" s="384"/>
      <c r="I61" s="384"/>
      <c r="J61" s="384"/>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5">
      <c r="A62" s="104"/>
      <c r="B62" s="96" t="str">
        <f ca="1">B38</f>
        <v xml:space="preserve">Tantalum  </v>
      </c>
      <c r="C62" s="120"/>
      <c r="D62" s="397"/>
      <c r="E62" s="398"/>
      <c r="F62" s="125"/>
      <c r="G62" s="380"/>
      <c r="H62" s="381"/>
      <c r="I62" s="381"/>
      <c r="J62" s="382"/>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5">
      <c r="A63" s="104"/>
      <c r="B63" s="96" t="str">
        <f ca="1">B39</f>
        <v xml:space="preserve">Tin  </v>
      </c>
      <c r="C63" s="120"/>
      <c r="D63" s="378"/>
      <c r="E63" s="379"/>
      <c r="F63" s="125"/>
      <c r="G63" s="380"/>
      <c r="H63" s="381"/>
      <c r="I63" s="381"/>
      <c r="J63" s="382"/>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5">
      <c r="A64" s="104"/>
      <c r="B64" s="96" t="str">
        <f ca="1">B40</f>
        <v>Gold  (*)</v>
      </c>
      <c r="C64" s="120"/>
      <c r="D64" s="378" t="s">
        <v>114</v>
      </c>
      <c r="E64" s="379"/>
      <c r="F64" s="125"/>
      <c r="G64" s="380"/>
      <c r="H64" s="381"/>
      <c r="I64" s="381"/>
      <c r="J64" s="382"/>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5">
      <c r="A65" s="104"/>
      <c r="B65" s="96" t="str">
        <f ca="1">B41</f>
        <v xml:space="preserve">Tungsten  </v>
      </c>
      <c r="C65" s="120"/>
      <c r="D65" s="378"/>
      <c r="E65" s="379"/>
      <c r="F65" s="125"/>
      <c r="G65" s="380"/>
      <c r="H65" s="381"/>
      <c r="I65" s="381"/>
      <c r="J65" s="382"/>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7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8) Has all applicable smelter information received by your company been reported in this declaration?  (*)</v>
      </c>
      <c r="C67" s="120"/>
      <c r="D67" s="387" t="str">
        <f ca="1">D25</f>
        <v>Answer</v>
      </c>
      <c r="E67" s="387"/>
      <c r="F67" s="115"/>
      <c r="G67" s="114" t="str">
        <f ca="1">G25</f>
        <v>Comments</v>
      </c>
      <c r="H67" s="384" t="str">
        <f>IF(Q75="(*)","Click here to enter smelter names","")</f>
        <v/>
      </c>
      <c r="I67" s="384"/>
      <c r="J67" s="384"/>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5">
      <c r="A68" s="104"/>
      <c r="B68" s="96" t="str">
        <f ca="1">B38</f>
        <v xml:space="preserve">Tantalum  </v>
      </c>
      <c r="C68" s="72"/>
      <c r="D68" s="378"/>
      <c r="E68" s="379"/>
      <c r="F68" s="133"/>
      <c r="G68" s="380"/>
      <c r="H68" s="381"/>
      <c r="I68" s="381"/>
      <c r="J68" s="382"/>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5">
      <c r="A69" s="104"/>
      <c r="B69" s="96" t="str">
        <f ca="1">B39</f>
        <v xml:space="preserve">Tin  </v>
      </c>
      <c r="C69" s="72"/>
      <c r="D69" s="378"/>
      <c r="E69" s="379"/>
      <c r="F69" s="133"/>
      <c r="G69" s="380"/>
      <c r="H69" s="381"/>
      <c r="I69" s="381"/>
      <c r="J69" s="382"/>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5">
      <c r="A70" s="104"/>
      <c r="B70" s="96" t="str">
        <f ca="1">B40</f>
        <v>Gold  (*)</v>
      </c>
      <c r="C70" s="72"/>
      <c r="D70" s="378" t="s">
        <v>114</v>
      </c>
      <c r="E70" s="379"/>
      <c r="F70" s="133"/>
      <c r="G70" s="380"/>
      <c r="H70" s="381"/>
      <c r="I70" s="381"/>
      <c r="J70" s="382"/>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5">
      <c r="A71" s="89"/>
      <c r="B71" s="96" t="str">
        <f ca="1">B41</f>
        <v xml:space="preserve">Tungsten  </v>
      </c>
      <c r="C71" s="134"/>
      <c r="D71" s="378"/>
      <c r="E71" s="379"/>
      <c r="F71" s="135"/>
      <c r="G71" s="380"/>
      <c r="H71" s="381"/>
      <c r="I71" s="381"/>
      <c r="J71" s="382"/>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3" t="str">
        <f ca="1">OFFSET(L!$C$1,MATCH("Declaration"&amp;ADDRESS(ROW(),COLUMN(),4),L!$A:$A,0)-1,SL,,)</f>
        <v>Answer the Following Questions at a Company Level</v>
      </c>
      <c r="C73" s="383"/>
      <c r="D73" s="383"/>
      <c r="E73" s="383"/>
      <c r="F73" s="383"/>
      <c r="G73" s="383"/>
      <c r="H73" s="383"/>
      <c r="I73" s="383"/>
      <c r="J73" s="383"/>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75">
      <c r="A74" s="138"/>
      <c r="B74" s="139" t="str">
        <f ca="1">OFFSET(L!$C$1,MATCH("Declaration"&amp;ADDRESS(ROW(),COLUMN(),4),L!$A:$A,0)-1,SL,,)</f>
        <v>Question</v>
      </c>
      <c r="C74" s="140"/>
      <c r="D74" s="385" t="str">
        <f ca="1">D25</f>
        <v>Answer</v>
      </c>
      <c r="E74" s="385"/>
      <c r="F74" s="141"/>
      <c r="G74" s="385" t="str">
        <f ca="1">G25</f>
        <v>Comments</v>
      </c>
      <c r="H74" s="385"/>
      <c r="I74" s="385"/>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 (*)</v>
      </c>
      <c r="C75" s="146"/>
      <c r="D75" s="378" t="s">
        <v>114</v>
      </c>
      <c r="E75" s="379"/>
      <c r="F75" s="146"/>
      <c r="G75" s="380"/>
      <c r="H75" s="381"/>
      <c r="I75" s="381"/>
      <c r="J75" s="382"/>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75">
      <c r="A76" s="104"/>
      <c r="B76" s="147"/>
      <c r="C76" s="117"/>
      <c r="D76" s="148"/>
      <c r="E76" s="148"/>
      <c r="F76" s="117"/>
      <c r="G76" s="386"/>
      <c r="H76" s="386"/>
      <c r="I76" s="386"/>
      <c r="J76" s="386"/>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78" t="s">
        <v>115</v>
      </c>
      <c r="E77" s="379"/>
      <c r="F77" s="146"/>
      <c r="G77" s="406"/>
      <c r="H77" s="407"/>
      <c r="I77" s="407"/>
      <c r="J77" s="408"/>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7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78" t="s">
        <v>114</v>
      </c>
      <c r="E79" s="379"/>
      <c r="F79" s="146"/>
      <c r="G79" s="380"/>
      <c r="H79" s="381"/>
      <c r="I79" s="381"/>
      <c r="J79" s="382"/>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7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78" t="s">
        <v>114</v>
      </c>
      <c r="E81" s="379"/>
      <c r="F81" s="146"/>
      <c r="G81" s="380"/>
      <c r="H81" s="381"/>
      <c r="I81" s="381"/>
      <c r="J81" s="382"/>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7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78" t="s">
        <v>123</v>
      </c>
      <c r="E83" s="379"/>
      <c r="F83" s="146"/>
      <c r="G83" s="454" t="s">
        <v>15640</v>
      </c>
      <c r="H83" s="455"/>
      <c r="I83" s="455"/>
      <c r="J83" s="456"/>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391" t="s">
        <v>114</v>
      </c>
      <c r="E85" s="392"/>
      <c r="F85" s="146"/>
      <c r="G85" s="380"/>
      <c r="H85" s="381"/>
      <c r="I85" s="381"/>
      <c r="J85" s="382"/>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75">
      <c r="A86" s="104"/>
      <c r="B86" s="152"/>
      <c r="C86" s="117"/>
      <c r="D86" s="148"/>
      <c r="E86" s="148"/>
      <c r="F86" s="153"/>
      <c r="G86" s="386"/>
      <c r="H86" s="386"/>
      <c r="I86" s="386"/>
      <c r="J86" s="386"/>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 (*)</v>
      </c>
      <c r="C87" s="146"/>
      <c r="D87" s="378" t="s">
        <v>114</v>
      </c>
      <c r="E87" s="379"/>
      <c r="F87" s="146"/>
      <c r="G87" s="380"/>
      <c r="H87" s="381"/>
      <c r="I87" s="381"/>
      <c r="J87" s="382"/>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75">
      <c r="A88" s="104"/>
      <c r="B88" s="147"/>
      <c r="C88" s="117"/>
      <c r="D88" s="148"/>
      <c r="E88" s="148"/>
      <c r="F88" s="153"/>
      <c r="G88" s="393"/>
      <c r="H88" s="393"/>
      <c r="I88" s="393"/>
      <c r="J88" s="393"/>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 (*)</v>
      </c>
      <c r="C89" s="146"/>
      <c r="D89" s="378" t="s">
        <v>115</v>
      </c>
      <c r="E89" s="379"/>
      <c r="F89" s="146"/>
      <c r="G89" s="380"/>
      <c r="H89" s="381"/>
      <c r="I89" s="381"/>
      <c r="J89" s="382"/>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90" t="str">
        <f>IF(OR($D$8="",$I$3=""),"","Click here to check required fields completion")</f>
        <v/>
      </c>
      <c r="C90" s="390"/>
      <c r="D90" s="390"/>
      <c r="E90" s="390"/>
      <c r="F90" s="390"/>
      <c r="G90" s="390"/>
      <c r="H90" s="390"/>
      <c r="I90" s="390"/>
      <c r="J90" s="390"/>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88" t="str">
        <f ca="1">OFFSET(L!$C$1,MATCH("General"&amp;"Cpy",L!$A:$A,0)-1,SL,,)</f>
        <v>© 2022 Responsible Minerals Initiative. All rights reserved.</v>
      </c>
      <c r="B91" s="389"/>
      <c r="C91" s="389"/>
      <c r="D91" s="389"/>
      <c r="E91" s="389"/>
      <c r="F91" s="389"/>
      <c r="G91" s="389"/>
      <c r="H91" s="389"/>
      <c r="I91" s="389"/>
      <c r="J91" s="389"/>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75" hidden="1">
      <c r="B98" s="145" t="s">
        <v>116</v>
      </c>
    </row>
    <row r="99" spans="2:2" ht="15.75" hidden="1">
      <c r="B99" s="156">
        <v>1</v>
      </c>
    </row>
    <row r="100" spans="2:2" ht="15.75" hidden="1">
      <c r="B100" s="157" t="s">
        <v>117</v>
      </c>
    </row>
    <row r="101" spans="2:2" ht="15.75" hidden="1">
      <c r="B101" s="157" t="s">
        <v>118</v>
      </c>
    </row>
    <row r="102" spans="2:2" ht="15.75" hidden="1">
      <c r="B102" s="157" t="s">
        <v>119</v>
      </c>
    </row>
    <row r="103" spans="2:2" ht="15.75" hidden="1">
      <c r="B103" s="157" t="s">
        <v>120</v>
      </c>
    </row>
    <row r="104" spans="2:2" ht="15.75" hidden="1">
      <c r="B104" s="157" t="s">
        <v>121</v>
      </c>
    </row>
    <row r="105" spans="2:2" ht="15.75" hidden="1">
      <c r="B105" s="157" t="s">
        <v>122</v>
      </c>
    </row>
    <row r="106" spans="2:2" ht="15.75" hidden="1">
      <c r="B106" s="157" t="s">
        <v>123</v>
      </c>
    </row>
    <row r="107" spans="2:2" ht="15.75" hidden="1">
      <c r="B107" s="157" t="s">
        <v>115</v>
      </c>
    </row>
    <row r="108" spans="2:2" ht="15.75" hidden="1">
      <c r="B108" s="157" t="s">
        <v>124</v>
      </c>
    </row>
    <row r="109" spans="2:2" ht="15.75" hidden="1">
      <c r="B109" s="157" t="s">
        <v>125</v>
      </c>
    </row>
    <row r="110" spans="2:2" ht="15.75" hidden="1">
      <c r="B110" s="157" t="s">
        <v>126</v>
      </c>
    </row>
    <row r="111" spans="2:2" ht="15.7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17:J17">
    <cfRule type="expression" dxfId="95" priority="2" stopIfTrue="1">
      <formula>IF($D$17="",TRUE)</formula>
    </cfRule>
  </conditionalFormatting>
  <conditionalFormatting sqref="D46">
    <cfRule type="expression" dxfId="94" priority="3" stopIfTrue="1">
      <formula>$P$34=""</formula>
    </cfRule>
    <cfRule type="expression" dxfId="93" priority="12" stopIfTrue="1">
      <formula>IF(AND(OR($D$28="Yes",$D$28=""),D46=""),1,0)</formula>
    </cfRule>
  </conditionalFormatting>
  <conditionalFormatting sqref="D47">
    <cfRule type="expression" dxfId="92" priority="4" stopIfTrue="1">
      <formula>$P$35=""</formula>
    </cfRule>
  </conditionalFormatting>
  <conditionalFormatting sqref="D46:E46">
    <cfRule type="expression" dxfId="91" priority="5" stopIfTrue="1">
      <formula>$P$28=""</formula>
    </cfRule>
  </conditionalFormatting>
  <conditionalFormatting sqref="D45">
    <cfRule type="expression" dxfId="90" priority="6" stopIfTrue="1">
      <formula>$P$33=""</formula>
    </cfRule>
  </conditionalFormatting>
  <conditionalFormatting sqref="D44">
    <cfRule type="expression" dxfId="89" priority="7" stopIfTrue="1">
      <formula>$P$32=""</formula>
    </cfRule>
  </conditionalFormatting>
  <conditionalFormatting sqref="D44:E44">
    <cfRule type="expression" dxfId="88" priority="8" stopIfTrue="1">
      <formula>$P$26=""</formula>
    </cfRule>
    <cfRule type="expression" dxfId="87" priority="9" stopIfTrue="1">
      <formula>IF(AND(OR($D$26="Yes",$D$26=""),D44=""),1,0)</formula>
    </cfRule>
  </conditionalFormatting>
  <conditionalFormatting sqref="D45:E45">
    <cfRule type="expression" dxfId="86" priority="10" stopIfTrue="1">
      <formula>$P$39=""</formula>
    </cfRule>
    <cfRule type="expression" dxfId="85" priority="11" stopIfTrue="1">
      <formula>IF(AND(OR($D$27="Yes",$D$27=""),D45=""),1,0)</formula>
    </cfRule>
  </conditionalFormatting>
  <conditionalFormatting sqref="D47:E47">
    <cfRule type="expression" dxfId="84" priority="13" stopIfTrue="1">
      <formula>$P$29=""</formula>
    </cfRule>
    <cfRule type="expression" dxfId="83" priority="14" stopIfTrue="1">
      <formula>IF(AND(OR($D$29="Yes",$D$29=""),D47=""),1,0)</formula>
    </cfRule>
  </conditionalFormatting>
  <conditionalFormatting sqref="D20:J20">
    <cfRule type="expression" dxfId="82" priority="15" stopIfTrue="1">
      <formula>IF($D$20="",TRUE)</formula>
    </cfRule>
  </conditionalFormatting>
  <conditionalFormatting sqref="D35:E35">
    <cfRule type="expression" dxfId="81" priority="16" stopIfTrue="1">
      <formula>IF(AND(OR($D$29="Yes",$D$29=""),$D$35=""),1,0)</formula>
    </cfRule>
  </conditionalFormatting>
  <conditionalFormatting sqref="D40 D52 D58 D64 D70">
    <cfRule type="expression" dxfId="80" priority="17" stopIfTrue="1">
      <formula>$P$34=""</formula>
    </cfRule>
    <cfRule type="expression" dxfId="79" priority="45" stopIfTrue="1">
      <formula>IF(AND(OR($D$28="Yes",$D$28=""),D40=""),1,0)</formula>
    </cfRule>
  </conditionalFormatting>
  <conditionalFormatting sqref="D33:E33">
    <cfRule type="expression" dxfId="78" priority="18" stopIfTrue="1">
      <formula>IF(AND(OR($D$27="Yes",$D$27=""),$D$33=""),1,0)</formula>
    </cfRule>
    <cfRule type="expression" dxfId="77" priority="19" stopIfTrue="1">
      <formula>$P$27=""</formula>
    </cfRule>
  </conditionalFormatting>
  <conditionalFormatting sqref="G85:J85">
    <cfRule type="expression" dxfId="76" priority="20" stopIfTrue="1">
      <formula>IF(AND($D$85="Yes, using other format (describe)",$G$85=""),TRUE)</formula>
    </cfRule>
  </conditionalFormatting>
  <conditionalFormatting sqref="D41 D53 D59 D65 D71">
    <cfRule type="expression" dxfId="75" priority="21" stopIfTrue="1">
      <formula>$P$35=""</formula>
    </cfRule>
  </conditionalFormatting>
  <conditionalFormatting sqref="D34:E34 D40:E40 D52:E52 D58:E58 D64:E64 D70:E70">
    <cfRule type="expression" dxfId="74" priority="22" stopIfTrue="1">
      <formula>$P$28=""</formula>
    </cfRule>
  </conditionalFormatting>
  <conditionalFormatting sqref="D39:E39 D51 D57 D63 D69">
    <cfRule type="expression" dxfId="73" priority="23" stopIfTrue="1">
      <formula>$P$33=""</formula>
    </cfRule>
  </conditionalFormatting>
  <conditionalFormatting sqref="D38 D50 D56 D62 D68">
    <cfRule type="expression" dxfId="72" priority="24" stopIfTrue="1">
      <formula>$P$32=""</formula>
    </cfRule>
  </conditionalFormatting>
  <conditionalFormatting sqref="D38:E38 D50:E50 D56:E56 D62:E62 D68:E68">
    <cfRule type="expression" dxfId="71" priority="25" stopIfTrue="1">
      <formula>$P$26=""</formula>
    </cfRule>
    <cfRule type="expression" dxfId="70" priority="26" stopIfTrue="1">
      <formula>IF(AND(OR($D$26="Yes",$D$26=""),D38=""),1,0)</formula>
    </cfRule>
  </conditionalFormatting>
  <conditionalFormatting sqref="D32:E32">
    <cfRule type="expression" dxfId="69" priority="27" stopIfTrue="1">
      <formula>IF(AND(OR($D$26="Yes",$D$26=""),$D$32=""),1,0)</formula>
    </cfRule>
    <cfRule type="expression" dxfId="68" priority="33" stopIfTrue="1">
      <formula>$P$26=""</formula>
    </cfRule>
  </conditionalFormatting>
  <conditionalFormatting sqref="D10:J10">
    <cfRule type="expression" dxfId="67" priority="28" stopIfTrue="1">
      <formula>IF($D$9=$Q$9,TRUE)</formula>
    </cfRule>
    <cfRule type="expression" dxfId="66" priority="49" stopIfTrue="1">
      <formula>IF(AND($D$10="",$D$9=$R$9),TRUE)</formula>
    </cfRule>
  </conditionalFormatting>
  <conditionalFormatting sqref="G77:J77">
    <cfRule type="expression" dxfId="65" priority="29" stopIfTrue="1">
      <formula>IF(AND($D$77="Yes",$G$77=""),TRUE)</formula>
    </cfRule>
  </conditionalFormatting>
  <conditionalFormatting sqref="D75:E75 D77:E77 D79:E79 D81:E81 D85:E85 D87:E87 D89:E89 D83">
    <cfRule type="expression" dxfId="64" priority="30" stopIfTrue="1">
      <formula>AND(OR($D$26="No",AND($D$26="Yes",$D$32="No")),OR($D$27="No",AND($D$27="Yes",$D$33="No")),OR($D$28="No",AND($D$28="Yes",$D$34="No")),OR($D$29="No",AND($D$29="Yes",$D$35="No")))</formula>
    </cfRule>
    <cfRule type="expression" dxfId="63" priority="31" stopIfTrue="1">
      <formula>IF(D75="",TRUE)</formula>
    </cfRule>
  </conditionalFormatting>
  <conditionalFormatting sqref="D26:E26">
    <cfRule type="expression" dxfId="62" priority="32" stopIfTrue="1">
      <formula>IF($D$26="",TRUE)</formula>
    </cfRule>
  </conditionalFormatting>
  <conditionalFormatting sqref="D27:E27">
    <cfRule type="expression" dxfId="61" priority="34" stopIfTrue="1">
      <formula>IF($D$27="",TRUE)</formula>
    </cfRule>
  </conditionalFormatting>
  <conditionalFormatting sqref="D28:E28">
    <cfRule type="expression" dxfId="60" priority="35" stopIfTrue="1">
      <formula>IF($D$28="",TRUE)</formula>
    </cfRule>
  </conditionalFormatting>
  <conditionalFormatting sqref="D29:E29">
    <cfRule type="expression" dxfId="59" priority="36" stopIfTrue="1">
      <formula>IF($D$29="",TRUE)</formula>
    </cfRule>
  </conditionalFormatting>
  <conditionalFormatting sqref="D9:G9">
    <cfRule type="expression" dxfId="57" priority="38" stopIfTrue="1">
      <formula>IF($D$9="",TRUE)</formula>
    </cfRule>
  </conditionalFormatting>
  <conditionalFormatting sqref="D15:J15">
    <cfRule type="expression" dxfId="56" priority="39" stopIfTrue="1">
      <formula>IF($D$15="",TRUE)</formula>
    </cfRule>
  </conditionalFormatting>
  <conditionalFormatting sqref="D16:J16">
    <cfRule type="expression" dxfId="55" priority="40" stopIfTrue="1">
      <formula>IF($D$16="",TRUE)</formula>
    </cfRule>
  </conditionalFormatting>
  <conditionalFormatting sqref="D18:J18">
    <cfRule type="expression" dxfId="54" priority="41" stopIfTrue="1">
      <formula>IF($D$18="",TRUE)</formula>
    </cfRule>
  </conditionalFormatting>
  <conditionalFormatting sqref="D22:E22">
    <cfRule type="expression" dxfId="53" priority="42" stopIfTrue="1">
      <formula>IF($D$22="",TRUE)</formula>
    </cfRule>
  </conditionalFormatting>
  <conditionalFormatting sqref="D39:E39 D51:E51 D57:E57 D63:E63 D69:E69">
    <cfRule type="expression" dxfId="52" priority="43" stopIfTrue="1">
      <formula>$P$39=""</formula>
    </cfRule>
    <cfRule type="expression" dxfId="51" priority="44" stopIfTrue="1">
      <formula>IF(AND(OR($D$27="Yes",$D$27=""),D39=""),1,0)</formula>
    </cfRule>
  </conditionalFormatting>
  <conditionalFormatting sqref="D34:E34">
    <cfRule type="expression" dxfId="50" priority="46" stopIfTrue="1">
      <formula>IF(AND(OR($D$28="Yes",$D$28=""),$D$34=""),1,0)</formula>
    </cfRule>
  </conditionalFormatting>
  <conditionalFormatting sqref="D35:E35 D41:E41 D53:E53 D59:E59 D65:E65 D71:E71">
    <cfRule type="expression" dxfId="49" priority="47" stopIfTrue="1">
      <formula>$P$29=""</formula>
    </cfRule>
  </conditionalFormatting>
  <conditionalFormatting sqref="D41:E41 D53:E53 D59:E59 D65:E65 D71:E71">
    <cfRule type="expression" dxfId="48" priority="48" stopIfTrue="1">
      <formula>IF(AND(OR($D$29="Yes",$D$29=""),D41=""),1,0)</formula>
    </cfRule>
  </conditionalFormatting>
  <conditionalFormatting sqref="D8:J8">
    <cfRule type="expression" dxfId="10" priority="1" stopIfTrue="1">
      <formula>IF($D$8="",TRUE)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06364395-A565-44FF-B3EC-51293B10F721}"/>
    <hyperlink ref="D20" r:id="rId2" xr:uid="{A244A3C0-45AC-458D-A7AC-01F56681A80A}"/>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workbookViewId="0">
      <selection activeCell="A5" sqref="A5:XFD5"/>
    </sheetView>
  </sheetViews>
  <sheetFormatPr defaultColWidth="8.875" defaultRowHeight="12.75"/>
  <cols>
    <col min="1" max="1" width="13.625" style="158" customWidth="1"/>
    <col min="2" max="2" width="13.375" style="159" customWidth="1"/>
    <col min="3" max="3" width="40.625" style="159" customWidth="1"/>
    <col min="4" max="4" width="30.625" style="159" customWidth="1"/>
    <col min="5" max="5" width="20.875" style="159" customWidth="1"/>
    <col min="6" max="7" width="13.875" style="159" customWidth="1"/>
    <col min="8" max="8" width="25.125" style="159" customWidth="1"/>
    <col min="9" max="9" width="24.125" style="159" customWidth="1"/>
    <col min="10" max="10" width="18.375" style="159" customWidth="1"/>
    <col min="11" max="11" width="27.375" style="159" customWidth="1"/>
    <col min="12" max="12" width="20.625" style="159" customWidth="1"/>
    <col min="13" max="13" width="35.125" style="159" customWidth="1"/>
    <col min="14" max="14" width="42.125" style="159" customWidth="1"/>
    <col min="15" max="15" width="32.125" style="159" customWidth="1"/>
    <col min="16" max="16" width="22.875" style="159" customWidth="1"/>
    <col min="17" max="17" width="43.625" style="159" customWidth="1"/>
    <col min="18" max="18" width="35.875" style="159" hidden="1" customWidth="1"/>
    <col min="19" max="20" width="17.875" style="159" hidden="1" customWidth="1"/>
    <col min="21" max="21" width="8.875" style="160" hidden="1" customWidth="1"/>
    <col min="22" max="22" width="6.125" style="160" hidden="1" customWidth="1"/>
    <col min="23" max="23" width="8.625" style="160" hidden="1" customWidth="1"/>
    <col min="24" max="24" width="8.875" style="160" hidden="1" customWidth="1"/>
    <col min="25" max="26" width="4.375" style="160" hidden="1" customWidth="1"/>
    <col min="27" max="27" width="4.375" style="159" hidden="1" customWidth="1"/>
    <col min="28" max="28" width="7.875" style="159" hidden="1" customWidth="1"/>
    <col min="29" max="33" width="4.375" style="159" hidden="1" customWidth="1"/>
    <col min="34" max="34" width="14.625" style="159" hidden="1" customWidth="1"/>
    <col min="35" max="35" width="8.875" style="159" customWidth="1"/>
    <col min="36" max="16384" width="8.8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36" t="str">
        <f ca="1">OFFSET(L!$C$1,MATCH("Smelter List"&amp;ADDRESS(ROW(),COLUMN(),4),L!$A:$A,0)-1,SL,,)</f>
        <v>Link to "RMAP Conformant Smelter List"</v>
      </c>
      <c r="K2" s="437"/>
      <c r="L2" s="437"/>
      <c r="M2" s="437"/>
      <c r="N2" s="437"/>
      <c r="O2" s="437"/>
      <c r="P2" s="173"/>
      <c r="Q2" s="174"/>
      <c r="R2" s="175"/>
      <c r="S2" s="175"/>
      <c r="T2" s="175"/>
      <c r="U2" s="166"/>
      <c r="V2" s="166"/>
      <c r="W2" s="167"/>
      <c r="X2" s="166"/>
      <c r="Y2" s="166"/>
      <c r="Z2" s="166"/>
      <c r="AH2" s="176" t="s">
        <v>114</v>
      </c>
    </row>
    <row r="3" spans="1:34" s="161" customFormat="1" ht="173.45" customHeight="1">
      <c r="A3" s="177"/>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178"/>
      <c r="G3" s="439" t="str">
        <f ca="1">OFFSET(L!$C$1,MATCH("General"&amp;"Cpy",L!$A:$A,0)-1,SL,,)</f>
        <v>© 2022 Responsible Minerals Initiative. All rights reserved.</v>
      </c>
      <c r="H3" s="439"/>
      <c r="I3" s="440"/>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78.7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20.100000000000001" customHeight="1">
      <c r="A5" s="457"/>
      <c r="B5" s="458" t="s">
        <v>131</v>
      </c>
      <c r="C5" s="459" t="s">
        <v>647</v>
      </c>
      <c r="D5" s="460"/>
      <c r="E5" s="458" t="s">
        <v>234</v>
      </c>
      <c r="F5" s="458" t="s">
        <v>648</v>
      </c>
      <c r="G5" s="458" t="s">
        <v>156</v>
      </c>
      <c r="H5" s="461" t="s">
        <v>15641</v>
      </c>
      <c r="I5" s="462" t="s">
        <v>649</v>
      </c>
      <c r="J5" s="462" t="s">
        <v>476</v>
      </c>
      <c r="K5" s="463"/>
      <c r="L5" s="463"/>
      <c r="M5" s="463"/>
      <c r="N5" s="463"/>
      <c r="O5" s="463"/>
      <c r="P5" s="464"/>
      <c r="Q5" s="465"/>
      <c r="R5" s="191" t="s">
        <v>647</v>
      </c>
      <c r="S5" s="204" t="str">
        <f t="shared" ref="S5" ca="1" si="0">IF(B5="","",IF(ISERROR(MATCH($E5,CL,0)),"Unknown",INDIRECT("'C'!$A$"&amp;MATCH($E5,CL,0)+1)))</f>
        <v>CN</v>
      </c>
      <c r="T5" s="204" t="str">
        <f ca="1">IF(B5="","",IF(ISERROR(MATCH($J5,[1]SorP!$B$1:$B$6230,0)),"",INDIRECT("'SorP'!$A$"&amp;MATCH($J5,[1]SorP!$B$1:$B$6230,0))))</f>
        <v>CN-MO</v>
      </c>
      <c r="U5" s="466"/>
      <c r="V5" s="201">
        <f>IF(C5="",NA(),MATCH($B5&amp;$C5,'[1]Smelter Look-up'!$J:$J,0))</f>
        <v>155</v>
      </c>
      <c r="X5" s="158">
        <f t="shared" ref="X5" si="1">IF(AND(C5="Smelter not listed",OR(LEN(D5)=0,LEN(E5)=0)),1,0)</f>
        <v>0</v>
      </c>
      <c r="AB5" s="467" t="str">
        <f t="shared" ref="AB5" si="2">B5&amp;C5</f>
        <v>GoldMetalor Technologies (Hong Kong) Ltd.</v>
      </c>
    </row>
    <row r="6" spans="1:34" s="158" customFormat="1" ht="19.899999999999999" customHeight="1">
      <c r="A6" s="190"/>
      <c r="B6" s="191" t="str">
        <f>IF(LEN(A6)=0,"",INDEX('Smelter Look-up'!$A:$A,MATCH($A6,'Smelter Look-up'!$E:$E,0)))</f>
        <v/>
      </c>
      <c r="C6" s="192" t="str">
        <f>IF(LEN(A6)=0,"",INDEX('Smelter Look-up'!$C:$C,MATCH($A6,'Smelter Look-up'!$E:$E,0)))</f>
        <v/>
      </c>
      <c r="D6" s="193"/>
      <c r="E6" s="191" t="str">
        <f ca="1">IF(ISERROR($V6),"",OFFSET('Smelter Look-up'!$D$4,$V6-4,0)&amp;"")</f>
        <v/>
      </c>
      <c r="F6" s="191" t="str">
        <f ca="1">IF(ISERROR($V6),"",OFFSET('Smelter Look-up'!$E$4,$V6-4,0))</f>
        <v/>
      </c>
      <c r="G6" s="191" t="str">
        <f ca="1">IF(C6=$X$4,IF(ISERROR($V6),"Enter smelter details","RMI"),IF(ISERROR($V6),"",OFFSET('Smelter Look-up'!$F$4,$V6-4,0)))</f>
        <v/>
      </c>
      <c r="H6" s="194" t="str">
        <f ca="1">IF(ISERROR($V6),"",OFFSET('Smelter Look-up'!$G$4,$V6-4,0))</f>
        <v/>
      </c>
      <c r="I6" s="195" t="str">
        <f ca="1">IF(ISERROR($V6),"",OFFSET('Smelter Look-up'!$H$4,$V6-4,0))</f>
        <v/>
      </c>
      <c r="J6" s="195" t="str">
        <f ca="1">IF(ISERROR($V6),"",OFFSET('Smelter Look-up'!$I$4,$V6-4,0))</f>
        <v/>
      </c>
      <c r="K6" s="196"/>
      <c r="L6" s="196"/>
      <c r="M6" s="196"/>
      <c r="N6" s="196"/>
      <c r="O6" s="196"/>
      <c r="P6" s="197"/>
      <c r="Q6" s="198"/>
      <c r="R6" s="191" t="str">
        <f ca="1">IF(ISERROR($V6),"",OFFSET('Smelter Look-up'!$C$4,$V6-4,0)&amp;"")</f>
        <v/>
      </c>
      <c r="S6" s="199" t="str">
        <f t="shared" ref="S5:S68" ca="1" si="3">IF(B6="","",IF(ISERROR(MATCH($E6,CL,0)),"Unknown",INDIRECT("'C'!$A$"&amp;MATCH($E6,CL,0)+1)))</f>
        <v/>
      </c>
      <c r="T6" s="199" t="str">
        <f ca="1">IF(B6="","",IF(ISERROR(MATCH($J6,SorP!$B$1:$B$6230,0)),"",INDIRECT("'SorP'!$A$"&amp;MATCH($J6,SorP!$B$1:$B$6230,0))))</f>
        <v/>
      </c>
      <c r="U6" s="200"/>
      <c r="V6" s="201" t="e">
        <f>IF(C6="",NA(),IF(OR(C6="Smelter not listed",C6="Smelter not yet identified"),MATCH($B6&amp;$D6,'Smelter Look-up'!$J:$J,0),MATCH($B6&amp;$C6,'Smelter Look-up'!$J:$J,0)))</f>
        <v>#N/A</v>
      </c>
      <c r="W6" s="202"/>
      <c r="X6" s="202">
        <f t="shared" ref="X5:X68" ca="1" si="4">IF(AND(C6="Smelter not listed",OR(LEN(D6)=0,LEN(E6)=0)),1,0)</f>
        <v>0</v>
      </c>
      <c r="Y6" s="202"/>
      <c r="Z6" s="202"/>
      <c r="AB6" s="203" t="str">
        <f t="shared" ref="AB5:AB68" si="5">B6&amp;C6</f>
        <v/>
      </c>
    </row>
    <row r="7" spans="1:34" s="158" customFormat="1" ht="19.899999999999999"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3"/>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4"/>
        <v>0</v>
      </c>
      <c r="Y7" s="202"/>
      <c r="Z7" s="202"/>
      <c r="AB7" s="203" t="str">
        <f t="shared" si="5"/>
        <v/>
      </c>
    </row>
    <row r="8" spans="1:34" s="158" customFormat="1" ht="19.899999999999999"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3"/>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4"/>
        <v>0</v>
      </c>
      <c r="Y8" s="202"/>
      <c r="Z8" s="202"/>
      <c r="AB8" s="203" t="str">
        <f t="shared" si="5"/>
        <v/>
      </c>
    </row>
    <row r="9" spans="1:34" s="158" customFormat="1" ht="19.899999999999999"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3"/>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4"/>
        <v>0</v>
      </c>
      <c r="Y9" s="202"/>
      <c r="Z9" s="202"/>
      <c r="AB9" s="203" t="str">
        <f t="shared" si="5"/>
        <v/>
      </c>
    </row>
    <row r="10" spans="1:34" s="158" customFormat="1" ht="19.899999999999999"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3"/>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4"/>
        <v>0</v>
      </c>
      <c r="Y10" s="202"/>
      <c r="Z10" s="202"/>
      <c r="AB10" s="203" t="str">
        <f t="shared" si="5"/>
        <v/>
      </c>
    </row>
    <row r="11" spans="1:34" s="158" customFormat="1" ht="19.899999999999999"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3"/>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4"/>
        <v>0</v>
      </c>
      <c r="Y11" s="202"/>
      <c r="Z11" s="202"/>
      <c r="AB11" s="203" t="str">
        <f t="shared" si="5"/>
        <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3"/>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4"/>
        <v>0</v>
      </c>
      <c r="Y12" s="202"/>
      <c r="Z12" s="202"/>
      <c r="AB12" s="203" t="str">
        <f t="shared" si="5"/>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3"/>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4"/>
        <v>0</v>
      </c>
      <c r="Y13" s="202"/>
      <c r="Z13" s="202"/>
      <c r="AB13" s="203" t="str">
        <f t="shared" si="5"/>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3"/>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4"/>
        <v>0</v>
      </c>
      <c r="Y14" s="202"/>
      <c r="Z14" s="202"/>
      <c r="AB14" s="203" t="str">
        <f t="shared" si="5"/>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3"/>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4"/>
        <v>0</v>
      </c>
      <c r="Y15" s="202"/>
      <c r="Z15" s="202"/>
      <c r="AB15" s="203" t="str">
        <f t="shared" si="5"/>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3"/>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4"/>
        <v>0</v>
      </c>
      <c r="Y16" s="202"/>
      <c r="Z16" s="202"/>
      <c r="AB16" s="203" t="str">
        <f t="shared" si="5"/>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3"/>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4"/>
        <v>0</v>
      </c>
      <c r="Y17" s="202"/>
      <c r="Z17" s="202"/>
      <c r="AB17" s="203" t="str">
        <f t="shared" si="5"/>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3"/>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4"/>
        <v>0</v>
      </c>
      <c r="Y18" s="202"/>
      <c r="Z18" s="202"/>
      <c r="AB18" s="203" t="str">
        <f t="shared" si="5"/>
        <v/>
      </c>
    </row>
    <row r="19" spans="1:28" s="158" customFormat="1" ht="20.25">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3"/>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4"/>
        <v>0</v>
      </c>
      <c r="Y19" s="202"/>
      <c r="Z19" s="202"/>
      <c r="AB19" s="203" t="str">
        <f t="shared" si="5"/>
        <v/>
      </c>
    </row>
    <row r="20" spans="1:28" s="158" customFormat="1" ht="20.25">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3"/>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4"/>
        <v>0</v>
      </c>
      <c r="Y20" s="202"/>
      <c r="Z20" s="202"/>
      <c r="AB20" s="203" t="str">
        <f t="shared" si="5"/>
        <v/>
      </c>
    </row>
    <row r="21" spans="1:28" s="158" customFormat="1" ht="20.25">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3"/>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4"/>
        <v>0</v>
      </c>
      <c r="Y21" s="202"/>
      <c r="Z21" s="202"/>
      <c r="AB21" s="203" t="str">
        <f t="shared" si="5"/>
        <v/>
      </c>
    </row>
    <row r="22" spans="1:28" s="158" customFormat="1" ht="20.25">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3"/>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4"/>
        <v>0</v>
      </c>
      <c r="Y22" s="202"/>
      <c r="Z22" s="202"/>
      <c r="AB22" s="203" t="str">
        <f t="shared" si="5"/>
        <v/>
      </c>
    </row>
    <row r="23" spans="1:28" s="158" customFormat="1" ht="20.25">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3"/>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4"/>
        <v>0</v>
      </c>
      <c r="Y23" s="202"/>
      <c r="Z23" s="202"/>
      <c r="AB23" s="203" t="str">
        <f t="shared" si="5"/>
        <v/>
      </c>
    </row>
    <row r="24" spans="1:28" s="158" customFormat="1" ht="20.25">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3"/>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4"/>
        <v>0</v>
      </c>
      <c r="Y24" s="202"/>
      <c r="Z24" s="202"/>
      <c r="AB24" s="203" t="str">
        <f t="shared" si="5"/>
        <v/>
      </c>
    </row>
    <row r="25" spans="1:28" s="158" customFormat="1" ht="20.25">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3"/>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4"/>
        <v>0</v>
      </c>
      <c r="Y25" s="202"/>
      <c r="Z25" s="202"/>
      <c r="AB25" s="203" t="str">
        <f t="shared" si="5"/>
        <v/>
      </c>
    </row>
    <row r="26" spans="1:28" s="158" customFormat="1" ht="20.25">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3"/>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4"/>
        <v>0</v>
      </c>
      <c r="Y26" s="202"/>
      <c r="Z26" s="202"/>
      <c r="AB26" s="203" t="str">
        <f t="shared" si="5"/>
        <v/>
      </c>
    </row>
    <row r="27" spans="1:28" s="158" customFormat="1" ht="20.25">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3"/>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4"/>
        <v>0</v>
      </c>
      <c r="Y27" s="202"/>
      <c r="Z27" s="202"/>
      <c r="AB27" s="203" t="str">
        <f t="shared" si="5"/>
        <v/>
      </c>
    </row>
    <row r="28" spans="1:28" s="158" customFormat="1" ht="20.25">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3"/>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4"/>
        <v>0</v>
      </c>
      <c r="Y28" s="202"/>
      <c r="Z28" s="202"/>
      <c r="AB28" s="203" t="str">
        <f t="shared" si="5"/>
        <v/>
      </c>
    </row>
    <row r="29" spans="1:28" s="158" customFormat="1" ht="20.25">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3"/>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4"/>
        <v>0</v>
      </c>
      <c r="Y29" s="202"/>
      <c r="Z29" s="202"/>
      <c r="AB29" s="203" t="str">
        <f t="shared" si="5"/>
        <v/>
      </c>
    </row>
    <row r="30" spans="1:28" s="158" customFormat="1" ht="20.25">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3"/>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4"/>
        <v>0</v>
      </c>
      <c r="Y30" s="202"/>
      <c r="Z30" s="202"/>
      <c r="AB30" s="203" t="str">
        <f t="shared" si="5"/>
        <v/>
      </c>
    </row>
    <row r="31" spans="1:28" s="158" customFormat="1" ht="20.25">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3"/>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4"/>
        <v>0</v>
      </c>
      <c r="Y31" s="202"/>
      <c r="Z31" s="202"/>
      <c r="AB31" s="203" t="str">
        <f t="shared" si="5"/>
        <v/>
      </c>
    </row>
    <row r="32" spans="1:28" s="158" customFormat="1" ht="20.25">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3"/>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4"/>
        <v>0</v>
      </c>
      <c r="Y32" s="202"/>
      <c r="Z32" s="202"/>
      <c r="AB32" s="203" t="str">
        <f t="shared" si="5"/>
        <v/>
      </c>
    </row>
    <row r="33" spans="1:28" s="158" customFormat="1" ht="20.25">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3"/>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4"/>
        <v>0</v>
      </c>
      <c r="Y33" s="202"/>
      <c r="Z33" s="202"/>
      <c r="AB33" s="203" t="str">
        <f t="shared" si="5"/>
        <v/>
      </c>
    </row>
    <row r="34" spans="1:28" s="158" customFormat="1" ht="20.25">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3"/>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4"/>
        <v>0</v>
      </c>
      <c r="Y34" s="202"/>
      <c r="Z34" s="202"/>
      <c r="AB34" s="203" t="str">
        <f t="shared" si="5"/>
        <v/>
      </c>
    </row>
    <row r="35" spans="1:28" s="158" customFormat="1" ht="20.25">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3"/>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4"/>
        <v>0</v>
      </c>
      <c r="Y35" s="202"/>
      <c r="Z35" s="202"/>
      <c r="AB35" s="203" t="str">
        <f t="shared" si="5"/>
        <v/>
      </c>
    </row>
    <row r="36" spans="1:28" s="158" customFormat="1" ht="20.25">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3"/>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4"/>
        <v>0</v>
      </c>
      <c r="Y36" s="202"/>
      <c r="Z36" s="202"/>
      <c r="AB36" s="203" t="str">
        <f t="shared" si="5"/>
        <v/>
      </c>
    </row>
    <row r="37" spans="1:28" s="158" customFormat="1" ht="20.25">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3"/>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4"/>
        <v>0</v>
      </c>
      <c r="Y37" s="202"/>
      <c r="Z37" s="202"/>
      <c r="AB37" s="203" t="str">
        <f t="shared" si="5"/>
        <v/>
      </c>
    </row>
    <row r="38" spans="1:28" s="158" customFormat="1" ht="20.25">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3"/>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4"/>
        <v>0</v>
      </c>
      <c r="Y38" s="202"/>
      <c r="Z38" s="202"/>
      <c r="AB38" s="203" t="str">
        <f t="shared" si="5"/>
        <v/>
      </c>
    </row>
    <row r="39" spans="1:28" s="158" customFormat="1" ht="20.25">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3"/>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4"/>
        <v>0</v>
      </c>
      <c r="Y39" s="202"/>
      <c r="Z39" s="202"/>
      <c r="AB39" s="203" t="str">
        <f t="shared" si="5"/>
        <v/>
      </c>
    </row>
    <row r="40" spans="1:28" s="158" customFormat="1" ht="20.25">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3"/>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4"/>
        <v>0</v>
      </c>
      <c r="Y40" s="202"/>
      <c r="Z40" s="202"/>
      <c r="AB40" s="203" t="str">
        <f t="shared" si="5"/>
        <v/>
      </c>
    </row>
    <row r="41" spans="1:28" s="158" customFormat="1" ht="20.25">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3"/>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4"/>
        <v>0</v>
      </c>
      <c r="Y41" s="202"/>
      <c r="Z41" s="202"/>
      <c r="AB41" s="203" t="str">
        <f t="shared" si="5"/>
        <v/>
      </c>
    </row>
    <row r="42" spans="1:28" s="158" customFormat="1" ht="20.25">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3"/>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4"/>
        <v>0</v>
      </c>
      <c r="Y42" s="202"/>
      <c r="Z42" s="202"/>
      <c r="AB42" s="203" t="str">
        <f t="shared" si="5"/>
        <v/>
      </c>
    </row>
    <row r="43" spans="1:28" s="158" customFormat="1" ht="20.25">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3"/>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4"/>
        <v>0</v>
      </c>
      <c r="Y43" s="202"/>
      <c r="Z43" s="202"/>
      <c r="AB43" s="203" t="str">
        <f t="shared" si="5"/>
        <v/>
      </c>
    </row>
    <row r="44" spans="1:28" s="158" customFormat="1" ht="20.25">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3"/>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4"/>
        <v>0</v>
      </c>
      <c r="Y44" s="202"/>
      <c r="Z44" s="202"/>
      <c r="AB44" s="203" t="str">
        <f t="shared" si="5"/>
        <v/>
      </c>
    </row>
    <row r="45" spans="1:28" s="158" customFormat="1" ht="20.25">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3"/>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4"/>
        <v>0</v>
      </c>
      <c r="Y45" s="202"/>
      <c r="Z45" s="202"/>
      <c r="AB45" s="203" t="str">
        <f t="shared" si="5"/>
        <v/>
      </c>
    </row>
    <row r="46" spans="1:28" s="158" customFormat="1" ht="20.25">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3"/>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4"/>
        <v>0</v>
      </c>
      <c r="Y46" s="202"/>
      <c r="Z46" s="202"/>
      <c r="AB46" s="203" t="str">
        <f t="shared" si="5"/>
        <v/>
      </c>
    </row>
    <row r="47" spans="1:28" s="158" customFormat="1" ht="20.25">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3"/>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4"/>
        <v>0</v>
      </c>
      <c r="Y47" s="202"/>
      <c r="Z47" s="202"/>
      <c r="AB47" s="203" t="str">
        <f t="shared" si="5"/>
        <v/>
      </c>
    </row>
    <row r="48" spans="1:28" s="158" customFormat="1" ht="20.25">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3"/>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4"/>
        <v>0</v>
      </c>
      <c r="Y48" s="202"/>
      <c r="Z48" s="202"/>
      <c r="AB48" s="203" t="str">
        <f t="shared" si="5"/>
        <v/>
      </c>
    </row>
    <row r="49" spans="1:28" s="158" customFormat="1" ht="20.25">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3"/>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4"/>
        <v>0</v>
      </c>
      <c r="Y49" s="202"/>
      <c r="Z49" s="202"/>
      <c r="AB49" s="203" t="str">
        <f t="shared" si="5"/>
        <v/>
      </c>
    </row>
    <row r="50" spans="1:28" s="158" customFormat="1" ht="20.25">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3"/>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4"/>
        <v>0</v>
      </c>
      <c r="Y50" s="202"/>
      <c r="Z50" s="202"/>
      <c r="AB50" s="203" t="str">
        <f t="shared" si="5"/>
        <v/>
      </c>
    </row>
    <row r="51" spans="1:28" s="158" customFormat="1" ht="20.25">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3"/>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4"/>
        <v>0</v>
      </c>
      <c r="Y51" s="202"/>
      <c r="Z51" s="202"/>
      <c r="AB51" s="203" t="str">
        <f t="shared" si="5"/>
        <v/>
      </c>
    </row>
    <row r="52" spans="1:28" s="158" customFormat="1" ht="20.25">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3"/>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4"/>
        <v>0</v>
      </c>
      <c r="Y52" s="202"/>
      <c r="Z52" s="202"/>
      <c r="AB52" s="203" t="str">
        <f t="shared" si="5"/>
        <v/>
      </c>
    </row>
    <row r="53" spans="1:28" s="158" customFormat="1" ht="20.25">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3"/>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4"/>
        <v>0</v>
      </c>
      <c r="Y53" s="202"/>
      <c r="Z53" s="202"/>
      <c r="AB53" s="203" t="str">
        <f t="shared" si="5"/>
        <v/>
      </c>
    </row>
    <row r="54" spans="1:28" s="158" customFormat="1" ht="20.25">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3"/>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4"/>
        <v>0</v>
      </c>
      <c r="Y54" s="202"/>
      <c r="Z54" s="202"/>
      <c r="AB54" s="203" t="str">
        <f t="shared" si="5"/>
        <v/>
      </c>
    </row>
    <row r="55" spans="1:28" s="158" customFormat="1" ht="20.25">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3"/>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4"/>
        <v>0</v>
      </c>
      <c r="Y55" s="202"/>
      <c r="Z55" s="202"/>
      <c r="AB55" s="203" t="str">
        <f t="shared" si="5"/>
        <v/>
      </c>
    </row>
    <row r="56" spans="1:28" s="158" customFormat="1" ht="20.25">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3"/>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4"/>
        <v>0</v>
      </c>
      <c r="Y56" s="202"/>
      <c r="Z56" s="202"/>
      <c r="AB56" s="203" t="str">
        <f t="shared" si="5"/>
        <v/>
      </c>
    </row>
    <row r="57" spans="1:28" s="158" customFormat="1" ht="20.25">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3"/>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4"/>
        <v>0</v>
      </c>
      <c r="Y57" s="202"/>
      <c r="Z57" s="202"/>
      <c r="AB57" s="203" t="str">
        <f t="shared" si="5"/>
        <v/>
      </c>
    </row>
    <row r="58" spans="1:28" s="158" customFormat="1" ht="20.25">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3"/>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4"/>
        <v>0</v>
      </c>
      <c r="Y58" s="202"/>
      <c r="Z58" s="202"/>
      <c r="AB58" s="203" t="str">
        <f t="shared" si="5"/>
        <v/>
      </c>
    </row>
    <row r="59" spans="1:28" s="158" customFormat="1" ht="20.25">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3"/>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4"/>
        <v>0</v>
      </c>
      <c r="Y59" s="202"/>
      <c r="Z59" s="202"/>
      <c r="AB59" s="203" t="str">
        <f t="shared" si="5"/>
        <v/>
      </c>
    </row>
    <row r="60" spans="1:28" s="158" customFormat="1" ht="20.25">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3"/>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4"/>
        <v>0</v>
      </c>
      <c r="Y60" s="202"/>
      <c r="Z60" s="202"/>
      <c r="AB60" s="203" t="str">
        <f t="shared" si="5"/>
        <v/>
      </c>
    </row>
    <row r="61" spans="1:28" s="158" customFormat="1" ht="20.25">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3"/>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4"/>
        <v>0</v>
      </c>
      <c r="Y61" s="202"/>
      <c r="Z61" s="202"/>
      <c r="AB61" s="203" t="str">
        <f t="shared" si="5"/>
        <v/>
      </c>
    </row>
    <row r="62" spans="1:28" s="158" customFormat="1" ht="20.25">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3"/>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4"/>
        <v>0</v>
      </c>
      <c r="Y62" s="202"/>
      <c r="Z62" s="202"/>
      <c r="AB62" s="203" t="str">
        <f t="shared" si="5"/>
        <v/>
      </c>
    </row>
    <row r="63" spans="1:28" s="158" customFormat="1" ht="20.25">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3"/>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4"/>
        <v>0</v>
      </c>
      <c r="Y63" s="202"/>
      <c r="Z63" s="202"/>
      <c r="AB63" s="203" t="str">
        <f t="shared" si="5"/>
        <v/>
      </c>
    </row>
    <row r="64" spans="1:28" s="158" customFormat="1" ht="20.25">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3"/>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4"/>
        <v>0</v>
      </c>
      <c r="Y64" s="202"/>
      <c r="Z64" s="202"/>
      <c r="AB64" s="203" t="str">
        <f t="shared" si="5"/>
        <v/>
      </c>
    </row>
    <row r="65" spans="1:28" s="158" customFormat="1" ht="20.25">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3"/>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4"/>
        <v>0</v>
      </c>
      <c r="Y65" s="202"/>
      <c r="Z65" s="202"/>
      <c r="AB65" s="203" t="str">
        <f t="shared" si="5"/>
        <v/>
      </c>
    </row>
    <row r="66" spans="1:28" s="158" customFormat="1" ht="20.25">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3"/>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4"/>
        <v>0</v>
      </c>
      <c r="Y66" s="202"/>
      <c r="Z66" s="202"/>
      <c r="AB66" s="203" t="str">
        <f t="shared" si="5"/>
        <v/>
      </c>
    </row>
    <row r="67" spans="1:28" s="158" customFormat="1" ht="20.25">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3"/>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4"/>
        <v>0</v>
      </c>
      <c r="Y67" s="202"/>
      <c r="Z67" s="202"/>
      <c r="AB67" s="203" t="str">
        <f t="shared" si="5"/>
        <v/>
      </c>
    </row>
    <row r="68" spans="1:28" s="158" customFormat="1" ht="20.25">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3"/>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4"/>
        <v>0</v>
      </c>
      <c r="Y68" s="202"/>
      <c r="Z68" s="202"/>
      <c r="AB68" s="203" t="str">
        <f t="shared" si="5"/>
        <v/>
      </c>
    </row>
    <row r="69" spans="1:28" s="158" customFormat="1" ht="20.25">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6">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7">IF(AND(C69="Smelter not listed",OR(LEN(D69)=0,LEN(E69)=0)),1,0)</f>
        <v>0</v>
      </c>
      <c r="Y69" s="202"/>
      <c r="Z69" s="202"/>
      <c r="AB69" s="203" t="str">
        <f t="shared" ref="AB69:AB132" si="8">B69&amp;C69</f>
        <v/>
      </c>
    </row>
    <row r="70" spans="1:28" s="158" customFormat="1" ht="20.25">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6"/>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7"/>
        <v>0</v>
      </c>
      <c r="Y70" s="202"/>
      <c r="Z70" s="202"/>
      <c r="AB70" s="203" t="str">
        <f t="shared" si="8"/>
        <v/>
      </c>
    </row>
    <row r="71" spans="1:28" s="158" customFormat="1" ht="20.25">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6"/>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7"/>
        <v>0</v>
      </c>
      <c r="Y71" s="202"/>
      <c r="Z71" s="202"/>
      <c r="AB71" s="203" t="str">
        <f t="shared" si="8"/>
        <v/>
      </c>
    </row>
    <row r="72" spans="1:28" s="158" customFormat="1" ht="20.25">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6"/>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7"/>
        <v>0</v>
      </c>
      <c r="Y72" s="202"/>
      <c r="Z72" s="202"/>
      <c r="AB72" s="203" t="str">
        <f t="shared" si="8"/>
        <v/>
      </c>
    </row>
    <row r="73" spans="1:28" s="158" customFormat="1" ht="20.25">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6"/>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7"/>
        <v>0</v>
      </c>
      <c r="Y73" s="202"/>
      <c r="Z73" s="202"/>
      <c r="AB73" s="203" t="str">
        <f t="shared" si="8"/>
        <v/>
      </c>
    </row>
    <row r="74" spans="1:28" s="158" customFormat="1" ht="20.25">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6"/>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7"/>
        <v>0</v>
      </c>
      <c r="Y74" s="202"/>
      <c r="Z74" s="202"/>
      <c r="AB74" s="203" t="str">
        <f t="shared" si="8"/>
        <v/>
      </c>
    </row>
    <row r="75" spans="1:28" s="158" customFormat="1" ht="20.25">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6"/>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7"/>
        <v>0</v>
      </c>
      <c r="Y75" s="202"/>
      <c r="Z75" s="202"/>
      <c r="AB75" s="203" t="str">
        <f t="shared" si="8"/>
        <v/>
      </c>
    </row>
    <row r="76" spans="1:28" s="158" customFormat="1" ht="20.25">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6"/>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7"/>
        <v>0</v>
      </c>
      <c r="Y76" s="202"/>
      <c r="Z76" s="202"/>
      <c r="AB76" s="203" t="str">
        <f t="shared" si="8"/>
        <v/>
      </c>
    </row>
    <row r="77" spans="1:28" s="158" customFormat="1" ht="20.25">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6"/>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7"/>
        <v>0</v>
      </c>
      <c r="Y77" s="202"/>
      <c r="Z77" s="202"/>
      <c r="AB77" s="203" t="str">
        <f t="shared" si="8"/>
        <v/>
      </c>
    </row>
    <row r="78" spans="1:28" s="158" customFormat="1" ht="20.25">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6"/>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7"/>
        <v>0</v>
      </c>
      <c r="Y78" s="202"/>
      <c r="Z78" s="202"/>
      <c r="AB78" s="203" t="str">
        <f t="shared" si="8"/>
        <v/>
      </c>
    </row>
    <row r="79" spans="1:28" s="158" customFormat="1" ht="20.25">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6"/>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7"/>
        <v>0</v>
      </c>
      <c r="Y79" s="202"/>
      <c r="Z79" s="202"/>
      <c r="AB79" s="203" t="str">
        <f t="shared" si="8"/>
        <v/>
      </c>
    </row>
    <row r="80" spans="1:28" s="158" customFormat="1" ht="20.25">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6"/>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7"/>
        <v>0</v>
      </c>
      <c r="Y80" s="202"/>
      <c r="Z80" s="202"/>
      <c r="AB80" s="203" t="str">
        <f t="shared" si="8"/>
        <v/>
      </c>
    </row>
    <row r="81" spans="1:28" s="158" customFormat="1" ht="20.25">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6"/>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7"/>
        <v>0</v>
      </c>
      <c r="Y81" s="202"/>
      <c r="Z81" s="202"/>
      <c r="AB81" s="203" t="str">
        <f t="shared" si="8"/>
        <v/>
      </c>
    </row>
    <row r="82" spans="1:28" s="158" customFormat="1" ht="20.25">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6"/>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7"/>
        <v>0</v>
      </c>
      <c r="Y82" s="202"/>
      <c r="Z82" s="202"/>
      <c r="AB82" s="203" t="str">
        <f t="shared" si="8"/>
        <v/>
      </c>
    </row>
    <row r="83" spans="1:28" s="158" customFormat="1" ht="20.25">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6"/>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7"/>
        <v>0</v>
      </c>
      <c r="Y83" s="202"/>
      <c r="Z83" s="202"/>
      <c r="AB83" s="203" t="str">
        <f t="shared" si="8"/>
        <v/>
      </c>
    </row>
    <row r="84" spans="1:28" s="158" customFormat="1" ht="20.25">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6"/>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7"/>
        <v>0</v>
      </c>
      <c r="Y84" s="202"/>
      <c r="Z84" s="202"/>
      <c r="AB84" s="203" t="str">
        <f t="shared" si="8"/>
        <v/>
      </c>
    </row>
    <row r="85" spans="1:28" s="158" customFormat="1" ht="20.25">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6"/>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7"/>
        <v>0</v>
      </c>
      <c r="Y85" s="202"/>
      <c r="Z85" s="202"/>
      <c r="AB85" s="203" t="str">
        <f t="shared" si="8"/>
        <v/>
      </c>
    </row>
    <row r="86" spans="1:28" s="158" customFormat="1" ht="20.25">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6"/>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7"/>
        <v>0</v>
      </c>
      <c r="Y86" s="202"/>
      <c r="Z86" s="202"/>
      <c r="AB86" s="203" t="str">
        <f t="shared" si="8"/>
        <v/>
      </c>
    </row>
    <row r="87" spans="1:28" s="158" customFormat="1" ht="20.25">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6"/>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7"/>
        <v>0</v>
      </c>
      <c r="Y87" s="202"/>
      <c r="Z87" s="202"/>
      <c r="AB87" s="203" t="str">
        <f t="shared" si="8"/>
        <v/>
      </c>
    </row>
    <row r="88" spans="1:28" s="158" customFormat="1" ht="20.25">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6"/>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7"/>
        <v>0</v>
      </c>
      <c r="Y88" s="202"/>
      <c r="Z88" s="202"/>
      <c r="AB88" s="203" t="str">
        <f t="shared" si="8"/>
        <v/>
      </c>
    </row>
    <row r="89" spans="1:28" s="158" customFormat="1" ht="20.25">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6"/>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7"/>
        <v>0</v>
      </c>
      <c r="Y89" s="202"/>
      <c r="Z89" s="202"/>
      <c r="AB89" s="203" t="str">
        <f t="shared" si="8"/>
        <v/>
      </c>
    </row>
    <row r="90" spans="1:28" s="158" customFormat="1" ht="20.25">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6"/>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7"/>
        <v>0</v>
      </c>
      <c r="Y90" s="202"/>
      <c r="Z90" s="202"/>
      <c r="AB90" s="203" t="str">
        <f t="shared" si="8"/>
        <v/>
      </c>
    </row>
    <row r="91" spans="1:28" s="158" customFormat="1" ht="20.25">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6"/>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7"/>
        <v>0</v>
      </c>
      <c r="Y91" s="202"/>
      <c r="Z91" s="202"/>
      <c r="AB91" s="203" t="str">
        <f t="shared" si="8"/>
        <v/>
      </c>
    </row>
    <row r="92" spans="1:28" s="158" customFormat="1" ht="20.25">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6"/>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7"/>
        <v>0</v>
      </c>
      <c r="Y92" s="202"/>
      <c r="Z92" s="202"/>
      <c r="AB92" s="203" t="str">
        <f t="shared" si="8"/>
        <v/>
      </c>
    </row>
    <row r="93" spans="1:28" s="158" customFormat="1" ht="20.25">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6"/>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7"/>
        <v>0</v>
      </c>
      <c r="Y93" s="202"/>
      <c r="Z93" s="202"/>
      <c r="AB93" s="203" t="str">
        <f t="shared" si="8"/>
        <v/>
      </c>
    </row>
    <row r="94" spans="1:28" s="158" customFormat="1" ht="20.25">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6"/>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7"/>
        <v>0</v>
      </c>
      <c r="Y94" s="202"/>
      <c r="Z94" s="202"/>
      <c r="AB94" s="203" t="str">
        <f t="shared" si="8"/>
        <v/>
      </c>
    </row>
    <row r="95" spans="1:28" s="158" customFormat="1" ht="20.25">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6"/>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7"/>
        <v>0</v>
      </c>
      <c r="Y95" s="202"/>
      <c r="Z95" s="202"/>
      <c r="AB95" s="203" t="str">
        <f t="shared" si="8"/>
        <v/>
      </c>
    </row>
    <row r="96" spans="1:28" s="158" customFormat="1" ht="20.25">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6"/>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7"/>
        <v>0</v>
      </c>
      <c r="Y96" s="202"/>
      <c r="Z96" s="202"/>
      <c r="AB96" s="203" t="str">
        <f t="shared" si="8"/>
        <v/>
      </c>
    </row>
    <row r="97" spans="1:28" s="158" customFormat="1" ht="20.25">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6"/>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7"/>
        <v>0</v>
      </c>
      <c r="Y97" s="202"/>
      <c r="Z97" s="202"/>
      <c r="AB97" s="203" t="str">
        <f t="shared" si="8"/>
        <v/>
      </c>
    </row>
    <row r="98" spans="1:28" s="158" customFormat="1" ht="20.25">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6"/>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7"/>
        <v>0</v>
      </c>
      <c r="Y98" s="202"/>
      <c r="Z98" s="202"/>
      <c r="AB98" s="203" t="str">
        <f t="shared" si="8"/>
        <v/>
      </c>
    </row>
    <row r="99" spans="1:28" s="158" customFormat="1" ht="20.25">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6"/>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7"/>
        <v>0</v>
      </c>
      <c r="Y99" s="202"/>
      <c r="Z99" s="202"/>
      <c r="AB99" s="203" t="str">
        <f t="shared" si="8"/>
        <v/>
      </c>
    </row>
    <row r="100" spans="1:28" s="158" customFormat="1" ht="20.25">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6"/>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7"/>
        <v>0</v>
      </c>
      <c r="Y100" s="202"/>
      <c r="Z100" s="202"/>
      <c r="AB100" s="203" t="str">
        <f t="shared" si="8"/>
        <v/>
      </c>
    </row>
    <row r="101" spans="1:28" s="158" customFormat="1" ht="20.25">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6"/>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7"/>
        <v>0</v>
      </c>
      <c r="Y101" s="202"/>
      <c r="Z101" s="202"/>
      <c r="AB101" s="203" t="str">
        <f t="shared" si="8"/>
        <v/>
      </c>
    </row>
    <row r="102" spans="1:28" s="158" customFormat="1" ht="20.25">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6"/>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7"/>
        <v>0</v>
      </c>
      <c r="Y102" s="202"/>
      <c r="Z102" s="202"/>
      <c r="AB102" s="203" t="str">
        <f t="shared" si="8"/>
        <v/>
      </c>
    </row>
    <row r="103" spans="1:28" s="158" customFormat="1" ht="20.25">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6"/>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7"/>
        <v>0</v>
      </c>
      <c r="Y103" s="202"/>
      <c r="Z103" s="202"/>
      <c r="AB103" s="203" t="str">
        <f t="shared" si="8"/>
        <v/>
      </c>
    </row>
    <row r="104" spans="1:28" s="158" customFormat="1" ht="20.25">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6"/>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7"/>
        <v>0</v>
      </c>
      <c r="Y104" s="202"/>
      <c r="Z104" s="202"/>
      <c r="AB104" s="203" t="str">
        <f t="shared" si="8"/>
        <v/>
      </c>
    </row>
    <row r="105" spans="1:28" s="158" customFormat="1" ht="20.25">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6"/>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7"/>
        <v>0</v>
      </c>
      <c r="Y105" s="202"/>
      <c r="Z105" s="202"/>
      <c r="AB105" s="203" t="str">
        <f t="shared" si="8"/>
        <v/>
      </c>
    </row>
    <row r="106" spans="1:28" s="158" customFormat="1" ht="20.25">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6"/>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7"/>
        <v>0</v>
      </c>
      <c r="Y106" s="202"/>
      <c r="Z106" s="202"/>
      <c r="AB106" s="203" t="str">
        <f t="shared" si="8"/>
        <v/>
      </c>
    </row>
    <row r="107" spans="1:28" s="158" customFormat="1" ht="20.25">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6"/>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7"/>
        <v>0</v>
      </c>
      <c r="Y107" s="202"/>
      <c r="Z107" s="202"/>
      <c r="AB107" s="203" t="str">
        <f t="shared" si="8"/>
        <v/>
      </c>
    </row>
    <row r="108" spans="1:28" s="158" customFormat="1" ht="20.25">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6"/>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7"/>
        <v>0</v>
      </c>
      <c r="Y108" s="202"/>
      <c r="Z108" s="202"/>
      <c r="AB108" s="203" t="str">
        <f t="shared" si="8"/>
        <v/>
      </c>
    </row>
    <row r="109" spans="1:28" s="158" customFormat="1" ht="20.25">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6"/>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7"/>
        <v>0</v>
      </c>
      <c r="Y109" s="202"/>
      <c r="Z109" s="202"/>
      <c r="AB109" s="203" t="str">
        <f t="shared" si="8"/>
        <v/>
      </c>
    </row>
    <row r="110" spans="1:28" s="158" customFormat="1" ht="20.25">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6"/>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7"/>
        <v>0</v>
      </c>
      <c r="Y110" s="202"/>
      <c r="Z110" s="202"/>
      <c r="AB110" s="203" t="str">
        <f t="shared" si="8"/>
        <v/>
      </c>
    </row>
    <row r="111" spans="1:28" s="158" customFormat="1" ht="20.25">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6"/>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7"/>
        <v>0</v>
      </c>
      <c r="Y111" s="202"/>
      <c r="Z111" s="202"/>
      <c r="AB111" s="203" t="str">
        <f t="shared" si="8"/>
        <v/>
      </c>
    </row>
    <row r="112" spans="1:28" s="158" customFormat="1" ht="20.25">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6"/>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7"/>
        <v>0</v>
      </c>
      <c r="Y112" s="202"/>
      <c r="Z112" s="202"/>
      <c r="AB112" s="203" t="str">
        <f t="shared" si="8"/>
        <v/>
      </c>
    </row>
    <row r="113" spans="1:28" s="158" customFormat="1" ht="20.25">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6"/>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7"/>
        <v>0</v>
      </c>
      <c r="Y113" s="202"/>
      <c r="Z113" s="202"/>
      <c r="AB113" s="203" t="str">
        <f t="shared" si="8"/>
        <v/>
      </c>
    </row>
    <row r="114" spans="1:28" s="158" customFormat="1" ht="20.25">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6"/>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7"/>
        <v>0</v>
      </c>
      <c r="Y114" s="202"/>
      <c r="Z114" s="202"/>
      <c r="AB114" s="203" t="str">
        <f t="shared" si="8"/>
        <v/>
      </c>
    </row>
    <row r="115" spans="1:28" s="158" customFormat="1" ht="20.25">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6"/>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7"/>
        <v>0</v>
      </c>
      <c r="Y115" s="202"/>
      <c r="Z115" s="202"/>
      <c r="AB115" s="203" t="str">
        <f t="shared" si="8"/>
        <v/>
      </c>
    </row>
    <row r="116" spans="1:28" s="158" customFormat="1" ht="20.25">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6"/>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7"/>
        <v>0</v>
      </c>
      <c r="Y116" s="202"/>
      <c r="Z116" s="202"/>
      <c r="AB116" s="203" t="str">
        <f t="shared" si="8"/>
        <v/>
      </c>
    </row>
    <row r="117" spans="1:28" s="158" customFormat="1" ht="20.25">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6"/>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7"/>
        <v>0</v>
      </c>
      <c r="Y117" s="202"/>
      <c r="Z117" s="202"/>
      <c r="AB117" s="203" t="str">
        <f t="shared" si="8"/>
        <v/>
      </c>
    </row>
    <row r="118" spans="1:28" s="158" customFormat="1" ht="20.25">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6"/>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7"/>
        <v>0</v>
      </c>
      <c r="Y118" s="202"/>
      <c r="Z118" s="202"/>
      <c r="AB118" s="203" t="str">
        <f t="shared" si="8"/>
        <v/>
      </c>
    </row>
    <row r="119" spans="1:28" s="158" customFormat="1" ht="20.25">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6"/>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7"/>
        <v>0</v>
      </c>
      <c r="Y119" s="202"/>
      <c r="Z119" s="202"/>
      <c r="AB119" s="203" t="str">
        <f t="shared" si="8"/>
        <v/>
      </c>
    </row>
    <row r="120" spans="1:28" s="158" customFormat="1" ht="20.25">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6"/>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7"/>
        <v>0</v>
      </c>
      <c r="Y120" s="202"/>
      <c r="Z120" s="202"/>
      <c r="AB120" s="203" t="str">
        <f t="shared" si="8"/>
        <v/>
      </c>
    </row>
    <row r="121" spans="1:28" s="158" customFormat="1" ht="20.25">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6"/>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7"/>
        <v>0</v>
      </c>
      <c r="Y121" s="202"/>
      <c r="Z121" s="202"/>
      <c r="AB121" s="203" t="str">
        <f t="shared" si="8"/>
        <v/>
      </c>
    </row>
    <row r="122" spans="1:28" s="158" customFormat="1" ht="20.25">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6"/>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7"/>
        <v>0</v>
      </c>
      <c r="Y122" s="202"/>
      <c r="Z122" s="202"/>
      <c r="AB122" s="203" t="str">
        <f t="shared" si="8"/>
        <v/>
      </c>
    </row>
    <row r="123" spans="1:28" s="158" customFormat="1" ht="20.25">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6"/>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7"/>
        <v>0</v>
      </c>
      <c r="Y123" s="202"/>
      <c r="Z123" s="202"/>
      <c r="AB123" s="203" t="str">
        <f t="shared" si="8"/>
        <v/>
      </c>
    </row>
    <row r="124" spans="1:28" s="158" customFormat="1" ht="20.25">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6"/>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7"/>
        <v>0</v>
      </c>
      <c r="Y124" s="202"/>
      <c r="Z124" s="202"/>
      <c r="AB124" s="203" t="str">
        <f t="shared" si="8"/>
        <v/>
      </c>
    </row>
    <row r="125" spans="1:28" s="158" customFormat="1" ht="20.25">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6"/>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7"/>
        <v>0</v>
      </c>
      <c r="Y125" s="202"/>
      <c r="Z125" s="202"/>
      <c r="AB125" s="203" t="str">
        <f t="shared" si="8"/>
        <v/>
      </c>
    </row>
    <row r="126" spans="1:28" s="158" customFormat="1" ht="20.25">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6"/>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7"/>
        <v>0</v>
      </c>
      <c r="Y126" s="202"/>
      <c r="Z126" s="202"/>
      <c r="AB126" s="203" t="str">
        <f t="shared" si="8"/>
        <v/>
      </c>
    </row>
    <row r="127" spans="1:28" s="158" customFormat="1" ht="20.25">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6"/>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7"/>
        <v>0</v>
      </c>
      <c r="Y127" s="202"/>
      <c r="Z127" s="202"/>
      <c r="AB127" s="203" t="str">
        <f t="shared" si="8"/>
        <v/>
      </c>
    </row>
    <row r="128" spans="1:28" s="158" customFormat="1" ht="20.25">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6"/>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7"/>
        <v>0</v>
      </c>
      <c r="Y128" s="202"/>
      <c r="Z128" s="202"/>
      <c r="AB128" s="203" t="str">
        <f t="shared" si="8"/>
        <v/>
      </c>
    </row>
    <row r="129" spans="1:28" s="158" customFormat="1" ht="20.25">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6"/>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7"/>
        <v>0</v>
      </c>
      <c r="Y129" s="202"/>
      <c r="Z129" s="202"/>
      <c r="AB129" s="203" t="str">
        <f t="shared" si="8"/>
        <v/>
      </c>
    </row>
    <row r="130" spans="1:28" s="158" customFormat="1" ht="20.25">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6"/>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7"/>
        <v>0</v>
      </c>
      <c r="Y130" s="202"/>
      <c r="Z130" s="202"/>
      <c r="AB130" s="203" t="str">
        <f t="shared" si="8"/>
        <v/>
      </c>
    </row>
    <row r="131" spans="1:28" s="158" customFormat="1" ht="20.25">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6"/>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7"/>
        <v>0</v>
      </c>
      <c r="Y131" s="202"/>
      <c r="Z131" s="202"/>
      <c r="AB131" s="203" t="str">
        <f t="shared" si="8"/>
        <v/>
      </c>
    </row>
    <row r="132" spans="1:28" s="158" customFormat="1" ht="20.25">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6"/>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7"/>
        <v>0</v>
      </c>
      <c r="Y132" s="202"/>
      <c r="Z132" s="202"/>
      <c r="AB132" s="203" t="str">
        <f t="shared" si="8"/>
        <v/>
      </c>
    </row>
    <row r="133" spans="1:28" s="158" customFormat="1" ht="20.25">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9">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10">IF(AND(C133="Smelter not listed",OR(LEN(D133)=0,LEN(E133)=0)),1,0)</f>
        <v>0</v>
      </c>
      <c r="Y133" s="202"/>
      <c r="Z133" s="202"/>
      <c r="AB133" s="203" t="str">
        <f t="shared" ref="AB133:AB196" si="11">B133&amp;C133</f>
        <v/>
      </c>
    </row>
    <row r="134" spans="1:28" s="158" customFormat="1" ht="20.25">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9"/>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10"/>
        <v>0</v>
      </c>
      <c r="Y134" s="202"/>
      <c r="Z134" s="202"/>
      <c r="AB134" s="203" t="str">
        <f t="shared" si="11"/>
        <v/>
      </c>
    </row>
    <row r="135" spans="1:28" s="158" customFormat="1" ht="20.25">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9"/>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10"/>
        <v>0</v>
      </c>
      <c r="Y135" s="202"/>
      <c r="Z135" s="202"/>
      <c r="AB135" s="203" t="str">
        <f t="shared" si="11"/>
        <v/>
      </c>
    </row>
    <row r="136" spans="1:28" s="158" customFormat="1" ht="20.25">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9"/>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10"/>
        <v>0</v>
      </c>
      <c r="Y136" s="202"/>
      <c r="Z136" s="202"/>
      <c r="AB136" s="203" t="str">
        <f t="shared" si="11"/>
        <v/>
      </c>
    </row>
    <row r="137" spans="1:28" s="158" customFormat="1" ht="20.25">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9"/>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10"/>
        <v>0</v>
      </c>
      <c r="Y137" s="202"/>
      <c r="Z137" s="202"/>
      <c r="AB137" s="203" t="str">
        <f t="shared" si="11"/>
        <v/>
      </c>
    </row>
    <row r="138" spans="1:28" s="158" customFormat="1" ht="20.25">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9"/>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10"/>
        <v>0</v>
      </c>
      <c r="Y138" s="202"/>
      <c r="Z138" s="202"/>
      <c r="AB138" s="203" t="str">
        <f t="shared" si="11"/>
        <v/>
      </c>
    </row>
    <row r="139" spans="1:28" s="158" customFormat="1" ht="20.25">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9"/>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10"/>
        <v>0</v>
      </c>
      <c r="Y139" s="202"/>
      <c r="Z139" s="202"/>
      <c r="AB139" s="203" t="str">
        <f t="shared" si="11"/>
        <v/>
      </c>
    </row>
    <row r="140" spans="1:28" s="158" customFormat="1" ht="20.25">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9"/>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10"/>
        <v>0</v>
      </c>
      <c r="Y140" s="202"/>
      <c r="Z140" s="202"/>
      <c r="AB140" s="203" t="str">
        <f t="shared" si="11"/>
        <v/>
      </c>
    </row>
    <row r="141" spans="1:28" s="158" customFormat="1" ht="20.25">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9"/>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10"/>
        <v>0</v>
      </c>
      <c r="Y141" s="202"/>
      <c r="Z141" s="202"/>
      <c r="AB141" s="203" t="str">
        <f t="shared" si="11"/>
        <v/>
      </c>
    </row>
    <row r="142" spans="1:28" s="158" customFormat="1" ht="20.25">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9"/>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10"/>
        <v>0</v>
      </c>
      <c r="Y142" s="202"/>
      <c r="Z142" s="202"/>
      <c r="AB142" s="203" t="str">
        <f t="shared" si="11"/>
        <v/>
      </c>
    </row>
    <row r="143" spans="1:28" s="158" customFormat="1" ht="20.25">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9"/>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10"/>
        <v>0</v>
      </c>
      <c r="Y143" s="202"/>
      <c r="Z143" s="202"/>
      <c r="AB143" s="203" t="str">
        <f t="shared" si="11"/>
        <v/>
      </c>
    </row>
    <row r="144" spans="1:28" s="158" customFormat="1" ht="20.25">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9"/>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10"/>
        <v>0</v>
      </c>
      <c r="Y144" s="202"/>
      <c r="Z144" s="202"/>
      <c r="AB144" s="203" t="str">
        <f t="shared" si="11"/>
        <v/>
      </c>
    </row>
    <row r="145" spans="1:28" s="158" customFormat="1" ht="20.25">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9"/>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10"/>
        <v>0</v>
      </c>
      <c r="Y145" s="202"/>
      <c r="Z145" s="202"/>
      <c r="AB145" s="203" t="str">
        <f t="shared" si="11"/>
        <v/>
      </c>
    </row>
    <row r="146" spans="1:28" s="158" customFormat="1" ht="20.25">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9"/>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10"/>
        <v>0</v>
      </c>
      <c r="Y146" s="202"/>
      <c r="Z146" s="202"/>
      <c r="AB146" s="203" t="str">
        <f t="shared" si="11"/>
        <v/>
      </c>
    </row>
    <row r="147" spans="1:28" s="158" customFormat="1" ht="20.25">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9"/>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10"/>
        <v>0</v>
      </c>
      <c r="Y147" s="202"/>
      <c r="Z147" s="202"/>
      <c r="AB147" s="203" t="str">
        <f t="shared" si="11"/>
        <v/>
      </c>
    </row>
    <row r="148" spans="1:28" s="158" customFormat="1" ht="20.25">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9"/>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10"/>
        <v>0</v>
      </c>
      <c r="Y148" s="202"/>
      <c r="Z148" s="202"/>
      <c r="AB148" s="203" t="str">
        <f t="shared" si="11"/>
        <v/>
      </c>
    </row>
    <row r="149" spans="1:28" s="158" customFormat="1" ht="20.25">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9"/>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10"/>
        <v>0</v>
      </c>
      <c r="Y149" s="202"/>
      <c r="Z149" s="202"/>
      <c r="AB149" s="203" t="str">
        <f t="shared" si="11"/>
        <v/>
      </c>
    </row>
    <row r="150" spans="1:28" s="158" customFormat="1" ht="20.25">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9"/>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10"/>
        <v>0</v>
      </c>
      <c r="Y150" s="202"/>
      <c r="Z150" s="202"/>
      <c r="AB150" s="203" t="str">
        <f t="shared" si="11"/>
        <v/>
      </c>
    </row>
    <row r="151" spans="1:28" s="158" customFormat="1" ht="20.25">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9"/>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10"/>
        <v>0</v>
      </c>
      <c r="Y151" s="202"/>
      <c r="Z151" s="202"/>
      <c r="AB151" s="203" t="str">
        <f t="shared" si="11"/>
        <v/>
      </c>
    </row>
    <row r="152" spans="1:28" s="158" customFormat="1" ht="20.25">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9"/>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10"/>
        <v>0</v>
      </c>
      <c r="Y152" s="202"/>
      <c r="Z152" s="202"/>
      <c r="AB152" s="203" t="str">
        <f t="shared" si="11"/>
        <v/>
      </c>
    </row>
    <row r="153" spans="1:28" s="158" customFormat="1" ht="20.25">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9"/>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10"/>
        <v>0</v>
      </c>
      <c r="Y153" s="202"/>
      <c r="Z153" s="202"/>
      <c r="AB153" s="203" t="str">
        <f t="shared" si="11"/>
        <v/>
      </c>
    </row>
    <row r="154" spans="1:28" s="158" customFormat="1" ht="20.25">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9"/>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10"/>
        <v>0</v>
      </c>
      <c r="Y154" s="202"/>
      <c r="Z154" s="202"/>
      <c r="AB154" s="203" t="str">
        <f t="shared" si="11"/>
        <v/>
      </c>
    </row>
    <row r="155" spans="1:28" s="158" customFormat="1" ht="20.25">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9"/>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10"/>
        <v>0</v>
      </c>
      <c r="Y155" s="202"/>
      <c r="Z155" s="202"/>
      <c r="AB155" s="203" t="str">
        <f t="shared" si="11"/>
        <v/>
      </c>
    </row>
    <row r="156" spans="1:28" s="158" customFormat="1" ht="20.25">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9"/>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10"/>
        <v>0</v>
      </c>
      <c r="Y156" s="202"/>
      <c r="Z156" s="202"/>
      <c r="AB156" s="203" t="str">
        <f t="shared" si="11"/>
        <v/>
      </c>
    </row>
    <row r="157" spans="1:28" s="158" customFormat="1" ht="20.25">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9"/>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10"/>
        <v>0</v>
      </c>
      <c r="Y157" s="202"/>
      <c r="Z157" s="202"/>
      <c r="AB157" s="203" t="str">
        <f t="shared" si="11"/>
        <v/>
      </c>
    </row>
    <row r="158" spans="1:28" s="158" customFormat="1" ht="20.25">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9"/>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10"/>
        <v>0</v>
      </c>
      <c r="Y158" s="202"/>
      <c r="Z158" s="202"/>
      <c r="AB158" s="203" t="str">
        <f t="shared" si="11"/>
        <v/>
      </c>
    </row>
    <row r="159" spans="1:28" s="158" customFormat="1" ht="20.25">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9"/>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10"/>
        <v>0</v>
      </c>
      <c r="Y159" s="202"/>
      <c r="Z159" s="202"/>
      <c r="AB159" s="203" t="str">
        <f t="shared" si="11"/>
        <v/>
      </c>
    </row>
    <row r="160" spans="1:28" s="158" customFormat="1" ht="20.25">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9"/>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10"/>
        <v>0</v>
      </c>
      <c r="Y160" s="202"/>
      <c r="Z160" s="202"/>
      <c r="AB160" s="203" t="str">
        <f t="shared" si="11"/>
        <v/>
      </c>
    </row>
    <row r="161" spans="1:28" s="158" customFormat="1" ht="20.25">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9"/>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10"/>
        <v>0</v>
      </c>
      <c r="Y161" s="202"/>
      <c r="Z161" s="202"/>
      <c r="AB161" s="203" t="str">
        <f t="shared" si="11"/>
        <v/>
      </c>
    </row>
    <row r="162" spans="1:28" s="158" customFormat="1" ht="20.25">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9"/>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10"/>
        <v>0</v>
      </c>
      <c r="Y162" s="202"/>
      <c r="Z162" s="202"/>
      <c r="AB162" s="203" t="str">
        <f t="shared" si="11"/>
        <v/>
      </c>
    </row>
    <row r="163" spans="1:28" s="158" customFormat="1" ht="20.25">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9"/>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10"/>
        <v>0</v>
      </c>
      <c r="Y163" s="202"/>
      <c r="Z163" s="202"/>
      <c r="AB163" s="203" t="str">
        <f t="shared" si="11"/>
        <v/>
      </c>
    </row>
    <row r="164" spans="1:28" s="158" customFormat="1" ht="20.25">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9"/>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10"/>
        <v>0</v>
      </c>
      <c r="Y164" s="202"/>
      <c r="Z164" s="202"/>
      <c r="AB164" s="203" t="str">
        <f t="shared" si="11"/>
        <v/>
      </c>
    </row>
    <row r="165" spans="1:28" s="158" customFormat="1" ht="20.25">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9"/>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10"/>
        <v>0</v>
      </c>
      <c r="Y165" s="202"/>
      <c r="Z165" s="202"/>
      <c r="AB165" s="203" t="str">
        <f t="shared" si="11"/>
        <v/>
      </c>
    </row>
    <row r="166" spans="1:28" s="158" customFormat="1" ht="20.25">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9"/>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10"/>
        <v>0</v>
      </c>
      <c r="Y166" s="202"/>
      <c r="Z166" s="202"/>
      <c r="AB166" s="203" t="str">
        <f t="shared" si="11"/>
        <v/>
      </c>
    </row>
    <row r="167" spans="1:28" s="158" customFormat="1" ht="20.25">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9"/>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10"/>
        <v>0</v>
      </c>
      <c r="Y167" s="202"/>
      <c r="Z167" s="202"/>
      <c r="AB167" s="203" t="str">
        <f t="shared" si="11"/>
        <v/>
      </c>
    </row>
    <row r="168" spans="1:28" s="158" customFormat="1" ht="20.25">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9"/>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10"/>
        <v>0</v>
      </c>
      <c r="Y168" s="202"/>
      <c r="Z168" s="202"/>
      <c r="AB168" s="203" t="str">
        <f t="shared" si="11"/>
        <v/>
      </c>
    </row>
    <row r="169" spans="1:28" s="158" customFormat="1" ht="20.25">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9"/>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10"/>
        <v>0</v>
      </c>
      <c r="Y169" s="202"/>
      <c r="Z169" s="202"/>
      <c r="AB169" s="203" t="str">
        <f t="shared" si="11"/>
        <v/>
      </c>
    </row>
    <row r="170" spans="1:28" s="158" customFormat="1" ht="20.25">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9"/>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10"/>
        <v>0</v>
      </c>
      <c r="Y170" s="202"/>
      <c r="Z170" s="202"/>
      <c r="AB170" s="203" t="str">
        <f t="shared" si="11"/>
        <v/>
      </c>
    </row>
    <row r="171" spans="1:28" s="158" customFormat="1" ht="20.25">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9"/>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10"/>
        <v>0</v>
      </c>
      <c r="Y171" s="202"/>
      <c r="Z171" s="202"/>
      <c r="AB171" s="203" t="str">
        <f t="shared" si="11"/>
        <v/>
      </c>
    </row>
    <row r="172" spans="1:28" s="158" customFormat="1" ht="20.25">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9"/>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10"/>
        <v>0</v>
      </c>
      <c r="Y172" s="202"/>
      <c r="Z172" s="202"/>
      <c r="AB172" s="203" t="str">
        <f t="shared" si="11"/>
        <v/>
      </c>
    </row>
    <row r="173" spans="1:28" s="158" customFormat="1" ht="20.25">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9"/>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10"/>
        <v>0</v>
      </c>
      <c r="Y173" s="202"/>
      <c r="Z173" s="202"/>
      <c r="AB173" s="203" t="str">
        <f t="shared" si="11"/>
        <v/>
      </c>
    </row>
    <row r="174" spans="1:28" s="158" customFormat="1" ht="20.25">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9"/>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10"/>
        <v>0</v>
      </c>
      <c r="Y174" s="202"/>
      <c r="Z174" s="202"/>
      <c r="AB174" s="203" t="str">
        <f t="shared" si="11"/>
        <v/>
      </c>
    </row>
    <row r="175" spans="1:28" s="158" customFormat="1" ht="20.25">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9"/>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10"/>
        <v>0</v>
      </c>
      <c r="Y175" s="202"/>
      <c r="Z175" s="202"/>
      <c r="AB175" s="203" t="str">
        <f t="shared" si="11"/>
        <v/>
      </c>
    </row>
    <row r="176" spans="1:28" s="158" customFormat="1" ht="20.25">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9"/>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10"/>
        <v>0</v>
      </c>
      <c r="Y176" s="202"/>
      <c r="Z176" s="202"/>
      <c r="AB176" s="203" t="str">
        <f t="shared" si="11"/>
        <v/>
      </c>
    </row>
    <row r="177" spans="1:28" s="158" customFormat="1" ht="20.25">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9"/>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10"/>
        <v>0</v>
      </c>
      <c r="Y177" s="202"/>
      <c r="Z177" s="202"/>
      <c r="AB177" s="203" t="str">
        <f t="shared" si="11"/>
        <v/>
      </c>
    </row>
    <row r="178" spans="1:28" s="158" customFormat="1" ht="20.25">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9"/>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10"/>
        <v>0</v>
      </c>
      <c r="Y178" s="202"/>
      <c r="Z178" s="202"/>
      <c r="AB178" s="203" t="str">
        <f t="shared" si="11"/>
        <v/>
      </c>
    </row>
    <row r="179" spans="1:28" s="158" customFormat="1" ht="20.25">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9"/>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10"/>
        <v>0</v>
      </c>
      <c r="Y179" s="202"/>
      <c r="Z179" s="202"/>
      <c r="AB179" s="203" t="str">
        <f t="shared" si="11"/>
        <v/>
      </c>
    </row>
    <row r="180" spans="1:28" s="158" customFormat="1" ht="20.25">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9"/>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10"/>
        <v>0</v>
      </c>
      <c r="Y180" s="202"/>
      <c r="Z180" s="202"/>
      <c r="AB180" s="203" t="str">
        <f t="shared" si="11"/>
        <v/>
      </c>
    </row>
    <row r="181" spans="1:28" s="158" customFormat="1" ht="20.25">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9"/>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10"/>
        <v>0</v>
      </c>
      <c r="Y181" s="202"/>
      <c r="Z181" s="202"/>
      <c r="AB181" s="203" t="str">
        <f t="shared" si="11"/>
        <v/>
      </c>
    </row>
    <row r="182" spans="1:28" s="158" customFormat="1" ht="20.25">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9"/>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10"/>
        <v>0</v>
      </c>
      <c r="Y182" s="202"/>
      <c r="Z182" s="202"/>
      <c r="AB182" s="203" t="str">
        <f t="shared" si="11"/>
        <v/>
      </c>
    </row>
    <row r="183" spans="1:28" s="158" customFormat="1" ht="20.25">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9"/>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10"/>
        <v>0</v>
      </c>
      <c r="Y183" s="202"/>
      <c r="Z183" s="202"/>
      <c r="AB183" s="203" t="str">
        <f t="shared" si="11"/>
        <v/>
      </c>
    </row>
    <row r="184" spans="1:28" s="158" customFormat="1" ht="20.25">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9"/>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10"/>
        <v>0</v>
      </c>
      <c r="Y184" s="202"/>
      <c r="Z184" s="202"/>
      <c r="AB184" s="203" t="str">
        <f t="shared" si="11"/>
        <v/>
      </c>
    </row>
    <row r="185" spans="1:28" s="158" customFormat="1" ht="20.25">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9"/>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10"/>
        <v>0</v>
      </c>
      <c r="Y185" s="202"/>
      <c r="Z185" s="202"/>
      <c r="AB185" s="203" t="str">
        <f t="shared" si="11"/>
        <v/>
      </c>
    </row>
    <row r="186" spans="1:28" s="158" customFormat="1" ht="20.25">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9"/>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10"/>
        <v>0</v>
      </c>
      <c r="Y186" s="202"/>
      <c r="Z186" s="202"/>
      <c r="AB186" s="203" t="str">
        <f t="shared" si="11"/>
        <v/>
      </c>
    </row>
    <row r="187" spans="1:28" s="158" customFormat="1" ht="20.25">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9"/>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10"/>
        <v>0</v>
      </c>
      <c r="Y187" s="202"/>
      <c r="Z187" s="202"/>
      <c r="AB187" s="203" t="str">
        <f t="shared" si="11"/>
        <v/>
      </c>
    </row>
    <row r="188" spans="1:28" s="158" customFormat="1" ht="20.25">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9"/>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10"/>
        <v>0</v>
      </c>
      <c r="Y188" s="202"/>
      <c r="Z188" s="202"/>
      <c r="AB188" s="203" t="str">
        <f t="shared" si="11"/>
        <v/>
      </c>
    </row>
    <row r="189" spans="1:28" s="158" customFormat="1" ht="20.25">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9"/>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10"/>
        <v>0</v>
      </c>
      <c r="Y189" s="202"/>
      <c r="Z189" s="202"/>
      <c r="AB189" s="203" t="str">
        <f t="shared" si="11"/>
        <v/>
      </c>
    </row>
    <row r="190" spans="1:28" s="158" customFormat="1" ht="20.25">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9"/>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10"/>
        <v>0</v>
      </c>
      <c r="Y190" s="202"/>
      <c r="Z190" s="202"/>
      <c r="AB190" s="203" t="str">
        <f t="shared" si="11"/>
        <v/>
      </c>
    </row>
    <row r="191" spans="1:28" s="158" customFormat="1" ht="20.25">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9"/>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10"/>
        <v>0</v>
      </c>
      <c r="Y191" s="202"/>
      <c r="Z191" s="202"/>
      <c r="AB191" s="203" t="str">
        <f t="shared" si="11"/>
        <v/>
      </c>
    </row>
    <row r="192" spans="1:28" s="158" customFormat="1" ht="20.25">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9"/>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10"/>
        <v>0</v>
      </c>
      <c r="Y192" s="202"/>
      <c r="Z192" s="202"/>
      <c r="AB192" s="203" t="str">
        <f t="shared" si="11"/>
        <v/>
      </c>
    </row>
    <row r="193" spans="1:28" s="158" customFormat="1" ht="20.25">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9"/>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10"/>
        <v>0</v>
      </c>
      <c r="Y193" s="202"/>
      <c r="Z193" s="202"/>
      <c r="AB193" s="203" t="str">
        <f t="shared" si="11"/>
        <v/>
      </c>
    </row>
    <row r="194" spans="1:28" s="158" customFormat="1" ht="20.25">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9"/>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10"/>
        <v>0</v>
      </c>
      <c r="Y194" s="202"/>
      <c r="Z194" s="202"/>
      <c r="AB194" s="203" t="str">
        <f t="shared" si="11"/>
        <v/>
      </c>
    </row>
    <row r="195" spans="1:28" s="158" customFormat="1" ht="20.25">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9"/>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10"/>
        <v>0</v>
      </c>
      <c r="Y195" s="202"/>
      <c r="Z195" s="202"/>
      <c r="AB195" s="203" t="str">
        <f t="shared" si="11"/>
        <v/>
      </c>
    </row>
    <row r="196" spans="1:28" s="158" customFormat="1" ht="20.25">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9"/>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10"/>
        <v>0</v>
      </c>
      <c r="Y196" s="202"/>
      <c r="Z196" s="202"/>
      <c r="AB196" s="203" t="str">
        <f t="shared" si="11"/>
        <v/>
      </c>
    </row>
    <row r="197" spans="1:28" s="158" customFormat="1" ht="20.25">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12">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3">IF(AND(C197="Smelter not listed",OR(LEN(D197)=0,LEN(E197)=0)),1,0)</f>
        <v>0</v>
      </c>
      <c r="Y197" s="202"/>
      <c r="Z197" s="202"/>
      <c r="AB197" s="203" t="str">
        <f t="shared" ref="AB197:AB260" si="14">B197&amp;C197</f>
        <v/>
      </c>
    </row>
    <row r="198" spans="1:28" s="158" customFormat="1" ht="20.25">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12"/>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3"/>
        <v>0</v>
      </c>
      <c r="Y198" s="202"/>
      <c r="Z198" s="202"/>
      <c r="AB198" s="203" t="str">
        <f t="shared" si="14"/>
        <v/>
      </c>
    </row>
    <row r="199" spans="1:28" s="158" customFormat="1" ht="20.25">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12"/>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3"/>
        <v>0</v>
      </c>
      <c r="Y199" s="202"/>
      <c r="Z199" s="202"/>
      <c r="AB199" s="203" t="str">
        <f t="shared" si="14"/>
        <v/>
      </c>
    </row>
    <row r="200" spans="1:28" s="158" customFormat="1" ht="20.25">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12"/>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3"/>
        <v>0</v>
      </c>
      <c r="Y200" s="202"/>
      <c r="Z200" s="202"/>
      <c r="AB200" s="203" t="str">
        <f t="shared" si="14"/>
        <v/>
      </c>
    </row>
    <row r="201" spans="1:28" s="158" customFormat="1" ht="20.25">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12"/>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3"/>
        <v>0</v>
      </c>
      <c r="Y201" s="202"/>
      <c r="Z201" s="202"/>
      <c r="AB201" s="203" t="str">
        <f t="shared" si="14"/>
        <v/>
      </c>
    </row>
    <row r="202" spans="1:28" s="158" customFormat="1" ht="20.25">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12"/>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3"/>
        <v>0</v>
      </c>
      <c r="Y202" s="202"/>
      <c r="Z202" s="202"/>
      <c r="AB202" s="203" t="str">
        <f t="shared" si="14"/>
        <v/>
      </c>
    </row>
    <row r="203" spans="1:28" s="158" customFormat="1" ht="20.25">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12"/>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3"/>
        <v>0</v>
      </c>
      <c r="Y203" s="202"/>
      <c r="Z203" s="202"/>
      <c r="AB203" s="203" t="str">
        <f t="shared" si="14"/>
        <v/>
      </c>
    </row>
    <row r="204" spans="1:28" s="158" customFormat="1" ht="20.25">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12"/>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3"/>
        <v>0</v>
      </c>
      <c r="Y204" s="202"/>
      <c r="Z204" s="202"/>
      <c r="AB204" s="203" t="str">
        <f t="shared" si="14"/>
        <v/>
      </c>
    </row>
    <row r="205" spans="1:28" s="158" customFormat="1" ht="20.25">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12"/>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3"/>
        <v>0</v>
      </c>
      <c r="Y205" s="202"/>
      <c r="Z205" s="202"/>
      <c r="AB205" s="203" t="str">
        <f t="shared" si="14"/>
        <v/>
      </c>
    </row>
    <row r="206" spans="1:28" s="158" customFormat="1" ht="20.25">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12"/>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3"/>
        <v>0</v>
      </c>
      <c r="Y206" s="202"/>
      <c r="Z206" s="202"/>
      <c r="AB206" s="203" t="str">
        <f t="shared" si="14"/>
        <v/>
      </c>
    </row>
    <row r="207" spans="1:28" s="158" customFormat="1" ht="20.25">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12"/>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3"/>
        <v>0</v>
      </c>
      <c r="Y207" s="202"/>
      <c r="Z207" s="202"/>
      <c r="AB207" s="203" t="str">
        <f t="shared" si="14"/>
        <v/>
      </c>
    </row>
    <row r="208" spans="1:28" s="158" customFormat="1" ht="20.25">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12"/>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3"/>
        <v>0</v>
      </c>
      <c r="Y208" s="202"/>
      <c r="Z208" s="202"/>
      <c r="AB208" s="203" t="str">
        <f t="shared" si="14"/>
        <v/>
      </c>
    </row>
    <row r="209" spans="1:28" s="158" customFormat="1" ht="20.25">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12"/>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3"/>
        <v>0</v>
      </c>
      <c r="Y209" s="202"/>
      <c r="Z209" s="202"/>
      <c r="AB209" s="203" t="str">
        <f t="shared" si="14"/>
        <v/>
      </c>
    </row>
    <row r="210" spans="1:28" s="158" customFormat="1" ht="20.25">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12"/>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3"/>
        <v>0</v>
      </c>
      <c r="Y210" s="202"/>
      <c r="Z210" s="202"/>
      <c r="AB210" s="203" t="str">
        <f t="shared" si="14"/>
        <v/>
      </c>
    </row>
    <row r="211" spans="1:28" s="158" customFormat="1" ht="20.25">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12"/>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3"/>
        <v>0</v>
      </c>
      <c r="Y211" s="202"/>
      <c r="Z211" s="202"/>
      <c r="AB211" s="203" t="str">
        <f t="shared" si="14"/>
        <v/>
      </c>
    </row>
    <row r="212" spans="1:28" s="158" customFormat="1" ht="20.25">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12"/>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3"/>
        <v>0</v>
      </c>
      <c r="Y212" s="202"/>
      <c r="Z212" s="202"/>
      <c r="AB212" s="203" t="str">
        <f t="shared" si="14"/>
        <v/>
      </c>
    </row>
    <row r="213" spans="1:28" s="158" customFormat="1" ht="20.25">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12"/>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3"/>
        <v>0</v>
      </c>
      <c r="Y213" s="202"/>
      <c r="Z213" s="202"/>
      <c r="AB213" s="203" t="str">
        <f t="shared" si="14"/>
        <v/>
      </c>
    </row>
    <row r="214" spans="1:28" s="158" customFormat="1" ht="20.25">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12"/>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3"/>
        <v>0</v>
      </c>
      <c r="Y214" s="202"/>
      <c r="Z214" s="202"/>
      <c r="AB214" s="203" t="str">
        <f t="shared" si="14"/>
        <v/>
      </c>
    </row>
    <row r="215" spans="1:28" s="158" customFormat="1" ht="20.25">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12"/>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3"/>
        <v>0</v>
      </c>
      <c r="Y215" s="202"/>
      <c r="Z215" s="202"/>
      <c r="AB215" s="203" t="str">
        <f t="shared" si="14"/>
        <v/>
      </c>
    </row>
    <row r="216" spans="1:28" s="158" customFormat="1" ht="20.25">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12"/>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3"/>
        <v>0</v>
      </c>
      <c r="Y216" s="202"/>
      <c r="Z216" s="202"/>
      <c r="AB216" s="203" t="str">
        <f t="shared" si="14"/>
        <v/>
      </c>
    </row>
    <row r="217" spans="1:28" s="158" customFormat="1" ht="20.25">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12"/>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3"/>
        <v>0</v>
      </c>
      <c r="Y217" s="202"/>
      <c r="Z217" s="202"/>
      <c r="AB217" s="203" t="str">
        <f t="shared" si="14"/>
        <v/>
      </c>
    </row>
    <row r="218" spans="1:28" s="158" customFormat="1" ht="20.25">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12"/>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3"/>
        <v>0</v>
      </c>
      <c r="Y218" s="202"/>
      <c r="Z218" s="202"/>
      <c r="AB218" s="203" t="str">
        <f t="shared" si="14"/>
        <v/>
      </c>
    </row>
    <row r="219" spans="1:28" s="158" customFormat="1" ht="20.25">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12"/>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3"/>
        <v>0</v>
      </c>
      <c r="Y219" s="202"/>
      <c r="Z219" s="202"/>
      <c r="AB219" s="203" t="str">
        <f t="shared" si="14"/>
        <v/>
      </c>
    </row>
    <row r="220" spans="1:28" s="158" customFormat="1" ht="20.25">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12"/>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3"/>
        <v>0</v>
      </c>
      <c r="Y220" s="202"/>
      <c r="Z220" s="202"/>
      <c r="AB220" s="203" t="str">
        <f t="shared" si="14"/>
        <v/>
      </c>
    </row>
    <row r="221" spans="1:28" s="158" customFormat="1" ht="20.25">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12"/>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3"/>
        <v>0</v>
      </c>
      <c r="Y221" s="202"/>
      <c r="Z221" s="202"/>
      <c r="AB221" s="203" t="str">
        <f t="shared" si="14"/>
        <v/>
      </c>
    </row>
    <row r="222" spans="1:28" s="158" customFormat="1" ht="20.25">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12"/>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3"/>
        <v>0</v>
      </c>
      <c r="Y222" s="202"/>
      <c r="Z222" s="202"/>
      <c r="AB222" s="203" t="str">
        <f t="shared" si="14"/>
        <v/>
      </c>
    </row>
    <row r="223" spans="1:28" s="158" customFormat="1" ht="20.25">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12"/>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3"/>
        <v>0</v>
      </c>
      <c r="Y223" s="202"/>
      <c r="Z223" s="202"/>
      <c r="AB223" s="203" t="str">
        <f t="shared" si="14"/>
        <v/>
      </c>
    </row>
    <row r="224" spans="1:28" s="158" customFormat="1" ht="20.25">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12"/>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3"/>
        <v>0</v>
      </c>
      <c r="Y224" s="202"/>
      <c r="Z224" s="202"/>
      <c r="AB224" s="203" t="str">
        <f t="shared" si="14"/>
        <v/>
      </c>
    </row>
    <row r="225" spans="1:28" s="158" customFormat="1" ht="20.25">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12"/>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3"/>
        <v>0</v>
      </c>
      <c r="Y225" s="202"/>
      <c r="Z225" s="202"/>
      <c r="AB225" s="203" t="str">
        <f t="shared" si="14"/>
        <v/>
      </c>
    </row>
    <row r="226" spans="1:28" s="158" customFormat="1" ht="20.25">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12"/>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3"/>
        <v>0</v>
      </c>
      <c r="Y226" s="202"/>
      <c r="Z226" s="202"/>
      <c r="AB226" s="203" t="str">
        <f t="shared" si="14"/>
        <v/>
      </c>
    </row>
    <row r="227" spans="1:28" s="158" customFormat="1" ht="20.25">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12"/>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3"/>
        <v>0</v>
      </c>
      <c r="Y227" s="202"/>
      <c r="Z227" s="202"/>
      <c r="AB227" s="203" t="str">
        <f t="shared" si="14"/>
        <v/>
      </c>
    </row>
    <row r="228" spans="1:28" s="158" customFormat="1" ht="20.25">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12"/>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3"/>
        <v>0</v>
      </c>
      <c r="Y228" s="202"/>
      <c r="Z228" s="202"/>
      <c r="AB228" s="203" t="str">
        <f t="shared" si="14"/>
        <v/>
      </c>
    </row>
    <row r="229" spans="1:28" s="158" customFormat="1" ht="20.25">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12"/>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3"/>
        <v>0</v>
      </c>
      <c r="Y229" s="202"/>
      <c r="Z229" s="202"/>
      <c r="AB229" s="203" t="str">
        <f t="shared" si="14"/>
        <v/>
      </c>
    </row>
    <row r="230" spans="1:28" s="158" customFormat="1" ht="20.25">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12"/>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3"/>
        <v>0</v>
      </c>
      <c r="Y230" s="202"/>
      <c r="Z230" s="202"/>
      <c r="AB230" s="203" t="str">
        <f t="shared" si="14"/>
        <v/>
      </c>
    </row>
    <row r="231" spans="1:28" s="158" customFormat="1" ht="20.25">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12"/>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3"/>
        <v>0</v>
      </c>
      <c r="Y231" s="202"/>
      <c r="Z231" s="202"/>
      <c r="AB231" s="203" t="str">
        <f t="shared" si="14"/>
        <v/>
      </c>
    </row>
    <row r="232" spans="1:28" s="158" customFormat="1" ht="20.25">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12"/>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3"/>
        <v>0</v>
      </c>
      <c r="Y232" s="202"/>
      <c r="Z232" s="202"/>
      <c r="AB232" s="203" t="str">
        <f t="shared" si="14"/>
        <v/>
      </c>
    </row>
    <row r="233" spans="1:28" s="158" customFormat="1" ht="20.25">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12"/>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3"/>
        <v>0</v>
      </c>
      <c r="Y233" s="202"/>
      <c r="Z233" s="202"/>
      <c r="AB233" s="203" t="str">
        <f t="shared" si="14"/>
        <v/>
      </c>
    </row>
    <row r="234" spans="1:28" s="158" customFormat="1" ht="20.25">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12"/>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3"/>
        <v>0</v>
      </c>
      <c r="Y234" s="202"/>
      <c r="Z234" s="202"/>
      <c r="AB234" s="203" t="str">
        <f t="shared" si="14"/>
        <v/>
      </c>
    </row>
    <row r="235" spans="1:28" s="158" customFormat="1" ht="20.25">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12"/>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3"/>
        <v>0</v>
      </c>
      <c r="Y235" s="202"/>
      <c r="Z235" s="202"/>
      <c r="AB235" s="203" t="str">
        <f t="shared" si="14"/>
        <v/>
      </c>
    </row>
    <row r="236" spans="1:28" s="158" customFormat="1" ht="20.25">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12"/>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3"/>
        <v>0</v>
      </c>
      <c r="Y236" s="202"/>
      <c r="Z236" s="202"/>
      <c r="AB236" s="203" t="str">
        <f t="shared" si="14"/>
        <v/>
      </c>
    </row>
    <row r="237" spans="1:28" s="158" customFormat="1" ht="20.25">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12"/>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3"/>
        <v>0</v>
      </c>
      <c r="Y237" s="202"/>
      <c r="Z237" s="202"/>
      <c r="AB237" s="203" t="str">
        <f t="shared" si="14"/>
        <v/>
      </c>
    </row>
    <row r="238" spans="1:28" s="158" customFormat="1" ht="20.25">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12"/>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3"/>
        <v>0</v>
      </c>
      <c r="Y238" s="202"/>
      <c r="Z238" s="202"/>
      <c r="AB238" s="203" t="str">
        <f t="shared" si="14"/>
        <v/>
      </c>
    </row>
    <row r="239" spans="1:28" s="158" customFormat="1" ht="20.25">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12"/>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3"/>
        <v>0</v>
      </c>
      <c r="Y239" s="202"/>
      <c r="Z239" s="202"/>
      <c r="AB239" s="203" t="str">
        <f t="shared" si="14"/>
        <v/>
      </c>
    </row>
    <row r="240" spans="1:28" s="158" customFormat="1" ht="20.25">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12"/>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3"/>
        <v>0</v>
      </c>
      <c r="Y240" s="202"/>
      <c r="Z240" s="202"/>
      <c r="AB240" s="203" t="str">
        <f t="shared" si="14"/>
        <v/>
      </c>
    </row>
    <row r="241" spans="1:28" s="158" customFormat="1" ht="20.25">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12"/>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3"/>
        <v>0</v>
      </c>
      <c r="Y241" s="202"/>
      <c r="Z241" s="202"/>
      <c r="AB241" s="203" t="str">
        <f t="shared" si="14"/>
        <v/>
      </c>
    </row>
    <row r="242" spans="1:28" s="158" customFormat="1" ht="20.25">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12"/>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3"/>
        <v>0</v>
      </c>
      <c r="Y242" s="202"/>
      <c r="Z242" s="202"/>
      <c r="AB242" s="203" t="str">
        <f t="shared" si="14"/>
        <v/>
      </c>
    </row>
    <row r="243" spans="1:28" s="158" customFormat="1" ht="20.25">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12"/>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3"/>
        <v>0</v>
      </c>
      <c r="Y243" s="202"/>
      <c r="Z243" s="202"/>
      <c r="AB243" s="203" t="str">
        <f t="shared" si="14"/>
        <v/>
      </c>
    </row>
    <row r="244" spans="1:28" s="158" customFormat="1" ht="20.25">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12"/>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3"/>
        <v>0</v>
      </c>
      <c r="Y244" s="202"/>
      <c r="Z244" s="202"/>
      <c r="AB244" s="203" t="str">
        <f t="shared" si="14"/>
        <v/>
      </c>
    </row>
    <row r="245" spans="1:28" s="158" customFormat="1" ht="20.25">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12"/>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3"/>
        <v>0</v>
      </c>
      <c r="Y245" s="202"/>
      <c r="Z245" s="202"/>
      <c r="AB245" s="203" t="str">
        <f t="shared" si="14"/>
        <v/>
      </c>
    </row>
    <row r="246" spans="1:28" s="158" customFormat="1" ht="20.25">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12"/>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3"/>
        <v>0</v>
      </c>
      <c r="Y246" s="202"/>
      <c r="Z246" s="202"/>
      <c r="AB246" s="203" t="str">
        <f t="shared" si="14"/>
        <v/>
      </c>
    </row>
    <row r="247" spans="1:28" s="158" customFormat="1" ht="20.25">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12"/>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3"/>
        <v>0</v>
      </c>
      <c r="Y247" s="202"/>
      <c r="Z247" s="202"/>
      <c r="AB247" s="203" t="str">
        <f t="shared" si="14"/>
        <v/>
      </c>
    </row>
    <row r="248" spans="1:28" s="158" customFormat="1" ht="20.25">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12"/>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3"/>
        <v>0</v>
      </c>
      <c r="Y248" s="202"/>
      <c r="Z248" s="202"/>
      <c r="AB248" s="203" t="str">
        <f t="shared" si="14"/>
        <v/>
      </c>
    </row>
    <row r="249" spans="1:28" s="158" customFormat="1" ht="20.25">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12"/>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3"/>
        <v>0</v>
      </c>
      <c r="Y249" s="202"/>
      <c r="Z249" s="202"/>
      <c r="AB249" s="203" t="str">
        <f t="shared" si="14"/>
        <v/>
      </c>
    </row>
    <row r="250" spans="1:28" s="158" customFormat="1" ht="20.25">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12"/>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3"/>
        <v>0</v>
      </c>
      <c r="Y250" s="202"/>
      <c r="Z250" s="202"/>
      <c r="AB250" s="203" t="str">
        <f t="shared" si="14"/>
        <v/>
      </c>
    </row>
    <row r="251" spans="1:28" s="158" customFormat="1" ht="20.25">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12"/>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3"/>
        <v>0</v>
      </c>
      <c r="Y251" s="202"/>
      <c r="Z251" s="202"/>
      <c r="AB251" s="203" t="str">
        <f t="shared" si="14"/>
        <v/>
      </c>
    </row>
    <row r="252" spans="1:28" s="158" customFormat="1" ht="20.25">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12"/>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3"/>
        <v>0</v>
      </c>
      <c r="Y252" s="202"/>
      <c r="Z252" s="202"/>
      <c r="AB252" s="203" t="str">
        <f t="shared" si="14"/>
        <v/>
      </c>
    </row>
    <row r="253" spans="1:28" s="158" customFormat="1" ht="20.25">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12"/>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3"/>
        <v>0</v>
      </c>
      <c r="Y253" s="202"/>
      <c r="Z253" s="202"/>
      <c r="AB253" s="203" t="str">
        <f t="shared" si="14"/>
        <v/>
      </c>
    </row>
    <row r="254" spans="1:28" s="158" customFormat="1" ht="20.25">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12"/>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3"/>
        <v>0</v>
      </c>
      <c r="Y254" s="202"/>
      <c r="Z254" s="202"/>
      <c r="AB254" s="203" t="str">
        <f t="shared" si="14"/>
        <v/>
      </c>
    </row>
    <row r="255" spans="1:28" s="158" customFormat="1" ht="20.25">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12"/>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3"/>
        <v>0</v>
      </c>
      <c r="Y255" s="202"/>
      <c r="Z255" s="202"/>
      <c r="AB255" s="203" t="str">
        <f t="shared" si="14"/>
        <v/>
      </c>
    </row>
    <row r="256" spans="1:28" s="158" customFormat="1" ht="20.25">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12"/>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3"/>
        <v>0</v>
      </c>
      <c r="Y256" s="202"/>
      <c r="Z256" s="202"/>
      <c r="AB256" s="203" t="str">
        <f t="shared" si="14"/>
        <v/>
      </c>
    </row>
    <row r="257" spans="1:28" s="158" customFormat="1" ht="20.25">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12"/>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3"/>
        <v>0</v>
      </c>
      <c r="Y257" s="202"/>
      <c r="Z257" s="202"/>
      <c r="AB257" s="203" t="str">
        <f t="shared" si="14"/>
        <v/>
      </c>
    </row>
    <row r="258" spans="1:28" s="158" customFormat="1" ht="20.25">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12"/>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3"/>
        <v>0</v>
      </c>
      <c r="Y258" s="202"/>
      <c r="Z258" s="202"/>
      <c r="AB258" s="203" t="str">
        <f t="shared" si="14"/>
        <v/>
      </c>
    </row>
    <row r="259" spans="1:28" s="158" customFormat="1" ht="20.25">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12"/>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3"/>
        <v>0</v>
      </c>
      <c r="Y259" s="202"/>
      <c r="Z259" s="202"/>
      <c r="AB259" s="203" t="str">
        <f t="shared" si="14"/>
        <v/>
      </c>
    </row>
    <row r="260" spans="1:28" s="158" customFormat="1" ht="20.25">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12"/>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3"/>
        <v>0</v>
      </c>
      <c r="Y260" s="202"/>
      <c r="Z260" s="202"/>
      <c r="AB260" s="203" t="str">
        <f t="shared" si="14"/>
        <v/>
      </c>
    </row>
    <row r="261" spans="1:28" s="158" customFormat="1" ht="20.25">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5">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6">IF(AND(C261="Smelter not listed",OR(LEN(D261)=0,LEN(E261)=0)),1,0)</f>
        <v>0</v>
      </c>
      <c r="Y261" s="202"/>
      <c r="Z261" s="202"/>
      <c r="AB261" s="203" t="str">
        <f t="shared" ref="AB261:AB324" si="17">B261&amp;C261</f>
        <v/>
      </c>
    </row>
    <row r="262" spans="1:28" s="158" customFormat="1" ht="20.25">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5"/>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6"/>
        <v>0</v>
      </c>
      <c r="Y262" s="202"/>
      <c r="Z262" s="202"/>
      <c r="AB262" s="203" t="str">
        <f t="shared" si="17"/>
        <v/>
      </c>
    </row>
    <row r="263" spans="1:28" s="158" customFormat="1" ht="20.25">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5"/>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6"/>
        <v>0</v>
      </c>
      <c r="Y263" s="202"/>
      <c r="Z263" s="202"/>
      <c r="AB263" s="203" t="str">
        <f t="shared" si="17"/>
        <v/>
      </c>
    </row>
    <row r="264" spans="1:28" s="158" customFormat="1" ht="20.25">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5"/>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6"/>
        <v>0</v>
      </c>
      <c r="Y264" s="202"/>
      <c r="Z264" s="202"/>
      <c r="AB264" s="203" t="str">
        <f t="shared" si="17"/>
        <v/>
      </c>
    </row>
    <row r="265" spans="1:28" s="158" customFormat="1" ht="20.25">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5"/>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6"/>
        <v>0</v>
      </c>
      <c r="Y265" s="202"/>
      <c r="Z265" s="202"/>
      <c r="AB265" s="203" t="str">
        <f t="shared" si="17"/>
        <v/>
      </c>
    </row>
    <row r="266" spans="1:28" s="158" customFormat="1" ht="20.25">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5"/>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6"/>
        <v>0</v>
      </c>
      <c r="Y266" s="202"/>
      <c r="Z266" s="202"/>
      <c r="AB266" s="203" t="str">
        <f t="shared" si="17"/>
        <v/>
      </c>
    </row>
    <row r="267" spans="1:28" s="158" customFormat="1" ht="20.25">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5"/>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6"/>
        <v>0</v>
      </c>
      <c r="Y267" s="202"/>
      <c r="Z267" s="202"/>
      <c r="AB267" s="203" t="str">
        <f t="shared" si="17"/>
        <v/>
      </c>
    </row>
    <row r="268" spans="1:28" s="158" customFormat="1" ht="20.25">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5"/>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6"/>
        <v>0</v>
      </c>
      <c r="Y268" s="202"/>
      <c r="Z268" s="202"/>
      <c r="AB268" s="203" t="str">
        <f t="shared" si="17"/>
        <v/>
      </c>
    </row>
    <row r="269" spans="1:28" s="158" customFormat="1" ht="20.25">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5"/>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6"/>
        <v>0</v>
      </c>
      <c r="Y269" s="202"/>
      <c r="Z269" s="202"/>
      <c r="AB269" s="203" t="str">
        <f t="shared" si="17"/>
        <v/>
      </c>
    </row>
    <row r="270" spans="1:28" s="158" customFormat="1" ht="20.25">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5"/>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6"/>
        <v>0</v>
      </c>
      <c r="Y270" s="202"/>
      <c r="Z270" s="202"/>
      <c r="AB270" s="203" t="str">
        <f t="shared" si="17"/>
        <v/>
      </c>
    </row>
    <row r="271" spans="1:28" s="158" customFormat="1" ht="20.25">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5"/>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6"/>
        <v>0</v>
      </c>
      <c r="Y271" s="202"/>
      <c r="Z271" s="202"/>
      <c r="AB271" s="203" t="str">
        <f t="shared" si="17"/>
        <v/>
      </c>
    </row>
    <row r="272" spans="1:28" s="158" customFormat="1" ht="20.25">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5"/>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6"/>
        <v>0</v>
      </c>
      <c r="Y272" s="202"/>
      <c r="Z272" s="202"/>
      <c r="AB272" s="203" t="str">
        <f t="shared" si="17"/>
        <v/>
      </c>
    </row>
    <row r="273" spans="1:28" s="158" customFormat="1" ht="20.25">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5"/>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6"/>
        <v>0</v>
      </c>
      <c r="Y273" s="202"/>
      <c r="Z273" s="202"/>
      <c r="AB273" s="203" t="str">
        <f t="shared" si="17"/>
        <v/>
      </c>
    </row>
    <row r="274" spans="1:28" s="158" customFormat="1" ht="20.25">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5"/>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6"/>
        <v>0</v>
      </c>
      <c r="Y274" s="202"/>
      <c r="Z274" s="202"/>
      <c r="AB274" s="203" t="str">
        <f t="shared" si="17"/>
        <v/>
      </c>
    </row>
    <row r="275" spans="1:28" s="158" customFormat="1" ht="20.25">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5"/>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6"/>
        <v>0</v>
      </c>
      <c r="Y275" s="202"/>
      <c r="Z275" s="202"/>
      <c r="AB275" s="203" t="str">
        <f t="shared" si="17"/>
        <v/>
      </c>
    </row>
    <row r="276" spans="1:28" s="158" customFormat="1" ht="20.25">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5"/>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6"/>
        <v>0</v>
      </c>
      <c r="Y276" s="202"/>
      <c r="Z276" s="202"/>
      <c r="AB276" s="203" t="str">
        <f t="shared" si="17"/>
        <v/>
      </c>
    </row>
    <row r="277" spans="1:28" s="158" customFormat="1" ht="20.25">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5"/>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6"/>
        <v>0</v>
      </c>
      <c r="Y277" s="202"/>
      <c r="Z277" s="202"/>
      <c r="AB277" s="203" t="str">
        <f t="shared" si="17"/>
        <v/>
      </c>
    </row>
    <row r="278" spans="1:28" s="158" customFormat="1" ht="20.25">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5"/>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6"/>
        <v>0</v>
      </c>
      <c r="Y278" s="202"/>
      <c r="Z278" s="202"/>
      <c r="AB278" s="203" t="str">
        <f t="shared" si="17"/>
        <v/>
      </c>
    </row>
    <row r="279" spans="1:28" s="158" customFormat="1" ht="20.25">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5"/>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6"/>
        <v>0</v>
      </c>
      <c r="Y279" s="202"/>
      <c r="Z279" s="202"/>
      <c r="AB279" s="203" t="str">
        <f t="shared" si="17"/>
        <v/>
      </c>
    </row>
    <row r="280" spans="1:28" s="158" customFormat="1" ht="20.25">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5"/>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6"/>
        <v>0</v>
      </c>
      <c r="Y280" s="202"/>
      <c r="Z280" s="202"/>
      <c r="AB280" s="203" t="str">
        <f t="shared" si="17"/>
        <v/>
      </c>
    </row>
    <row r="281" spans="1:28" s="158" customFormat="1" ht="20.25">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5"/>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6"/>
        <v>0</v>
      </c>
      <c r="Y281" s="202"/>
      <c r="Z281" s="202"/>
      <c r="AB281" s="203" t="str">
        <f t="shared" si="17"/>
        <v/>
      </c>
    </row>
    <row r="282" spans="1:28" s="158" customFormat="1" ht="20.25">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5"/>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6"/>
        <v>0</v>
      </c>
      <c r="Y282" s="202"/>
      <c r="Z282" s="202"/>
      <c r="AB282" s="203" t="str">
        <f t="shared" si="17"/>
        <v/>
      </c>
    </row>
    <row r="283" spans="1:28" s="158" customFormat="1" ht="20.25">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5"/>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6"/>
        <v>0</v>
      </c>
      <c r="Y283" s="202"/>
      <c r="Z283" s="202"/>
      <c r="AB283" s="203" t="str">
        <f t="shared" si="17"/>
        <v/>
      </c>
    </row>
    <row r="284" spans="1:28" s="158" customFormat="1" ht="20.25">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5"/>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6"/>
        <v>0</v>
      </c>
      <c r="Y284" s="202"/>
      <c r="Z284" s="202"/>
      <c r="AB284" s="203" t="str">
        <f t="shared" si="17"/>
        <v/>
      </c>
    </row>
    <row r="285" spans="1:28" s="158" customFormat="1" ht="20.25">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5"/>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6"/>
        <v>0</v>
      </c>
      <c r="Y285" s="202"/>
      <c r="Z285" s="202"/>
      <c r="AB285" s="203" t="str">
        <f t="shared" si="17"/>
        <v/>
      </c>
    </row>
    <row r="286" spans="1:28" s="158" customFormat="1" ht="20.25">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5"/>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6"/>
        <v>0</v>
      </c>
      <c r="Y286" s="202"/>
      <c r="Z286" s="202"/>
      <c r="AB286" s="203" t="str">
        <f t="shared" si="17"/>
        <v/>
      </c>
    </row>
    <row r="287" spans="1:28" s="158" customFormat="1" ht="20.25">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5"/>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6"/>
        <v>0</v>
      </c>
      <c r="Y287" s="202"/>
      <c r="Z287" s="202"/>
      <c r="AB287" s="203" t="str">
        <f t="shared" si="17"/>
        <v/>
      </c>
    </row>
    <row r="288" spans="1:28" s="158" customFormat="1" ht="20.25">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5"/>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6"/>
        <v>0</v>
      </c>
      <c r="Y288" s="202"/>
      <c r="Z288" s="202"/>
      <c r="AB288" s="203" t="str">
        <f t="shared" si="17"/>
        <v/>
      </c>
    </row>
    <row r="289" spans="1:28" s="158" customFormat="1" ht="20.25">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5"/>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6"/>
        <v>0</v>
      </c>
      <c r="Y289" s="202"/>
      <c r="Z289" s="202"/>
      <c r="AB289" s="203" t="str">
        <f t="shared" si="17"/>
        <v/>
      </c>
    </row>
    <row r="290" spans="1:28" s="158" customFormat="1" ht="20.25">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5"/>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6"/>
        <v>0</v>
      </c>
      <c r="Y290" s="202"/>
      <c r="Z290" s="202"/>
      <c r="AB290" s="203" t="str">
        <f t="shared" si="17"/>
        <v/>
      </c>
    </row>
    <row r="291" spans="1:28" s="158" customFormat="1" ht="20.25">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5"/>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6"/>
        <v>0</v>
      </c>
      <c r="Y291" s="202"/>
      <c r="Z291" s="202"/>
      <c r="AB291" s="203" t="str">
        <f t="shared" si="17"/>
        <v/>
      </c>
    </row>
    <row r="292" spans="1:28" s="158" customFormat="1" ht="20.25">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5"/>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6"/>
        <v>0</v>
      </c>
      <c r="Y292" s="202"/>
      <c r="Z292" s="202"/>
      <c r="AB292" s="203" t="str">
        <f t="shared" si="17"/>
        <v/>
      </c>
    </row>
    <row r="293" spans="1:28" s="158" customFormat="1" ht="20.25">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5"/>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6"/>
        <v>0</v>
      </c>
      <c r="Y293" s="202"/>
      <c r="Z293" s="202"/>
      <c r="AB293" s="203" t="str">
        <f t="shared" si="17"/>
        <v/>
      </c>
    </row>
    <row r="294" spans="1:28" s="158" customFormat="1" ht="20.25">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5"/>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6"/>
        <v>0</v>
      </c>
      <c r="Y294" s="202"/>
      <c r="Z294" s="202"/>
      <c r="AB294" s="203" t="str">
        <f t="shared" si="17"/>
        <v/>
      </c>
    </row>
    <row r="295" spans="1:28" s="158" customFormat="1" ht="20.25">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5"/>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6"/>
        <v>0</v>
      </c>
      <c r="Y295" s="202"/>
      <c r="Z295" s="202"/>
      <c r="AB295" s="203" t="str">
        <f t="shared" si="17"/>
        <v/>
      </c>
    </row>
    <row r="296" spans="1:28" s="158" customFormat="1" ht="20.25">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5"/>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6"/>
        <v>0</v>
      </c>
      <c r="Y296" s="202"/>
      <c r="Z296" s="202"/>
      <c r="AB296" s="203" t="str">
        <f t="shared" si="17"/>
        <v/>
      </c>
    </row>
    <row r="297" spans="1:28" s="158" customFormat="1" ht="20.25">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5"/>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6"/>
        <v>0</v>
      </c>
      <c r="Y297" s="202"/>
      <c r="Z297" s="202"/>
      <c r="AB297" s="203" t="str">
        <f t="shared" si="17"/>
        <v/>
      </c>
    </row>
    <row r="298" spans="1:28" s="158" customFormat="1" ht="20.25">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5"/>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6"/>
        <v>0</v>
      </c>
      <c r="Y298" s="202"/>
      <c r="Z298" s="202"/>
      <c r="AB298" s="203" t="str">
        <f t="shared" si="17"/>
        <v/>
      </c>
    </row>
    <row r="299" spans="1:28" s="158" customFormat="1" ht="20.25">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5"/>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6"/>
        <v>0</v>
      </c>
      <c r="Y299" s="202"/>
      <c r="Z299" s="202"/>
      <c r="AB299" s="203" t="str">
        <f t="shared" si="17"/>
        <v/>
      </c>
    </row>
    <row r="300" spans="1:28" s="158" customFormat="1" ht="20.25">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5"/>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6"/>
        <v>0</v>
      </c>
      <c r="Y300" s="202"/>
      <c r="Z300" s="202"/>
      <c r="AB300" s="203" t="str">
        <f t="shared" si="17"/>
        <v/>
      </c>
    </row>
    <row r="301" spans="1:28" s="158" customFormat="1" ht="20.25">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5"/>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6"/>
        <v>0</v>
      </c>
      <c r="Y301" s="202"/>
      <c r="Z301" s="202"/>
      <c r="AB301" s="203" t="str">
        <f t="shared" si="17"/>
        <v/>
      </c>
    </row>
    <row r="302" spans="1:28" s="158" customFormat="1" ht="20.25">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5"/>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6"/>
        <v>0</v>
      </c>
      <c r="Y302" s="202"/>
      <c r="Z302" s="202"/>
      <c r="AB302" s="203" t="str">
        <f t="shared" si="17"/>
        <v/>
      </c>
    </row>
    <row r="303" spans="1:28" s="158" customFormat="1" ht="20.25">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5"/>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6"/>
        <v>0</v>
      </c>
      <c r="Y303" s="202"/>
      <c r="Z303" s="202"/>
      <c r="AB303" s="203" t="str">
        <f t="shared" si="17"/>
        <v/>
      </c>
    </row>
    <row r="304" spans="1:28" s="158" customFormat="1" ht="20.25">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5"/>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6"/>
        <v>0</v>
      </c>
      <c r="Y304" s="202"/>
      <c r="Z304" s="202"/>
      <c r="AB304" s="203" t="str">
        <f t="shared" si="17"/>
        <v/>
      </c>
    </row>
    <row r="305" spans="1:28" s="158" customFormat="1" ht="20.25">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5"/>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6"/>
        <v>0</v>
      </c>
      <c r="Y305" s="202"/>
      <c r="Z305" s="202"/>
      <c r="AB305" s="203" t="str">
        <f t="shared" si="17"/>
        <v/>
      </c>
    </row>
    <row r="306" spans="1:28" s="158" customFormat="1" ht="20.25">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5"/>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6"/>
        <v>0</v>
      </c>
      <c r="Y306" s="202"/>
      <c r="Z306" s="202"/>
      <c r="AB306" s="203" t="str">
        <f t="shared" si="17"/>
        <v/>
      </c>
    </row>
    <row r="307" spans="1:28" s="158" customFormat="1" ht="20.25">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5"/>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6"/>
        <v>0</v>
      </c>
      <c r="Y307" s="202"/>
      <c r="Z307" s="202"/>
      <c r="AB307" s="203" t="str">
        <f t="shared" si="17"/>
        <v/>
      </c>
    </row>
    <row r="308" spans="1:28" s="158" customFormat="1" ht="20.25">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5"/>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6"/>
        <v>0</v>
      </c>
      <c r="Y308" s="202"/>
      <c r="Z308" s="202"/>
      <c r="AB308" s="203" t="str">
        <f t="shared" si="17"/>
        <v/>
      </c>
    </row>
    <row r="309" spans="1:28" s="158" customFormat="1" ht="20.25">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5"/>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6"/>
        <v>0</v>
      </c>
      <c r="Y309" s="202"/>
      <c r="Z309" s="202"/>
      <c r="AB309" s="203" t="str">
        <f t="shared" si="17"/>
        <v/>
      </c>
    </row>
    <row r="310" spans="1:28" s="158" customFormat="1" ht="20.25">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5"/>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6"/>
        <v>0</v>
      </c>
      <c r="Y310" s="202"/>
      <c r="Z310" s="202"/>
      <c r="AB310" s="203" t="str">
        <f t="shared" si="17"/>
        <v/>
      </c>
    </row>
    <row r="311" spans="1:28" s="158" customFormat="1" ht="20.25">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5"/>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6"/>
        <v>0</v>
      </c>
      <c r="Y311" s="202"/>
      <c r="Z311" s="202"/>
      <c r="AB311" s="203" t="str">
        <f t="shared" si="17"/>
        <v/>
      </c>
    </row>
    <row r="312" spans="1:28" s="158" customFormat="1" ht="20.25">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5"/>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6"/>
        <v>0</v>
      </c>
      <c r="Y312" s="202"/>
      <c r="Z312" s="202"/>
      <c r="AB312" s="203" t="str">
        <f t="shared" si="17"/>
        <v/>
      </c>
    </row>
    <row r="313" spans="1:28" s="158" customFormat="1" ht="20.25">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5"/>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6"/>
        <v>0</v>
      </c>
      <c r="Y313" s="202"/>
      <c r="Z313" s="202"/>
      <c r="AB313" s="203" t="str">
        <f t="shared" si="17"/>
        <v/>
      </c>
    </row>
    <row r="314" spans="1:28" s="158" customFormat="1" ht="20.25">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5"/>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6"/>
        <v>0</v>
      </c>
      <c r="Y314" s="202"/>
      <c r="Z314" s="202"/>
      <c r="AB314" s="203" t="str">
        <f t="shared" si="17"/>
        <v/>
      </c>
    </row>
    <row r="315" spans="1:28" s="158" customFormat="1" ht="20.25">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5"/>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6"/>
        <v>0</v>
      </c>
      <c r="Y315" s="202"/>
      <c r="Z315" s="202"/>
      <c r="AB315" s="203" t="str">
        <f t="shared" si="17"/>
        <v/>
      </c>
    </row>
    <row r="316" spans="1:28" s="158" customFormat="1" ht="20.25">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5"/>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6"/>
        <v>0</v>
      </c>
      <c r="Y316" s="202"/>
      <c r="Z316" s="202"/>
      <c r="AB316" s="203" t="str">
        <f t="shared" si="17"/>
        <v/>
      </c>
    </row>
    <row r="317" spans="1:28" s="158" customFormat="1" ht="20.25">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5"/>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6"/>
        <v>0</v>
      </c>
      <c r="Y317" s="202"/>
      <c r="Z317" s="202"/>
      <c r="AB317" s="203" t="str">
        <f t="shared" si="17"/>
        <v/>
      </c>
    </row>
    <row r="318" spans="1:28" s="158" customFormat="1" ht="20.25">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5"/>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6"/>
        <v>0</v>
      </c>
      <c r="Y318" s="202"/>
      <c r="Z318" s="202"/>
      <c r="AB318" s="203" t="str">
        <f t="shared" si="17"/>
        <v/>
      </c>
    </row>
    <row r="319" spans="1:28" s="158" customFormat="1" ht="20.25">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5"/>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6"/>
        <v>0</v>
      </c>
      <c r="Y319" s="202"/>
      <c r="Z319" s="202"/>
      <c r="AB319" s="203" t="str">
        <f t="shared" si="17"/>
        <v/>
      </c>
    </row>
    <row r="320" spans="1:28" s="158" customFormat="1" ht="20.25">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5"/>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6"/>
        <v>0</v>
      </c>
      <c r="Y320" s="202"/>
      <c r="Z320" s="202"/>
      <c r="AB320" s="203" t="str">
        <f t="shared" si="17"/>
        <v/>
      </c>
    </row>
    <row r="321" spans="1:28" s="158" customFormat="1" ht="20.25">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5"/>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6"/>
        <v>0</v>
      </c>
      <c r="Y321" s="202"/>
      <c r="Z321" s="202"/>
      <c r="AB321" s="203" t="str">
        <f t="shared" si="17"/>
        <v/>
      </c>
    </row>
    <row r="322" spans="1:28" s="158" customFormat="1" ht="20.25">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5"/>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6"/>
        <v>0</v>
      </c>
      <c r="Y322" s="202"/>
      <c r="Z322" s="202"/>
      <c r="AB322" s="203" t="str">
        <f t="shared" si="17"/>
        <v/>
      </c>
    </row>
    <row r="323" spans="1:28" s="158" customFormat="1" ht="20.25">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5"/>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6"/>
        <v>0</v>
      </c>
      <c r="Y323" s="202"/>
      <c r="Z323" s="202"/>
      <c r="AB323" s="203" t="str">
        <f t="shared" si="17"/>
        <v/>
      </c>
    </row>
    <row r="324" spans="1:28" s="158" customFormat="1" ht="20.25">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5"/>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6"/>
        <v>0</v>
      </c>
      <c r="Y324" s="202"/>
      <c r="Z324" s="202"/>
      <c r="AB324" s="203" t="str">
        <f t="shared" si="17"/>
        <v/>
      </c>
    </row>
    <row r="325" spans="1:28" s="158" customFormat="1" ht="20.25">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8">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9">IF(AND(C325="Smelter not listed",OR(LEN(D325)=0,LEN(E325)=0)),1,0)</f>
        <v>0</v>
      </c>
      <c r="Y325" s="202"/>
      <c r="Z325" s="202"/>
      <c r="AB325" s="203" t="str">
        <f t="shared" ref="AB325:AB388" si="20">B325&amp;C325</f>
        <v/>
      </c>
    </row>
    <row r="326" spans="1:28" s="158" customFormat="1" ht="20.25">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8"/>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9"/>
        <v>0</v>
      </c>
      <c r="Y326" s="202"/>
      <c r="Z326" s="202"/>
      <c r="AB326" s="203" t="str">
        <f t="shared" si="20"/>
        <v/>
      </c>
    </row>
    <row r="327" spans="1:28" s="158" customFormat="1" ht="20.25">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8"/>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9"/>
        <v>0</v>
      </c>
      <c r="Y327" s="202"/>
      <c r="Z327" s="202"/>
      <c r="AB327" s="203" t="str">
        <f t="shared" si="20"/>
        <v/>
      </c>
    </row>
    <row r="328" spans="1:28" s="158" customFormat="1" ht="20.25">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8"/>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9"/>
        <v>0</v>
      </c>
      <c r="Y328" s="202"/>
      <c r="Z328" s="202"/>
      <c r="AB328" s="203" t="str">
        <f t="shared" si="20"/>
        <v/>
      </c>
    </row>
    <row r="329" spans="1:28" s="158" customFormat="1" ht="20.25">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8"/>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9"/>
        <v>0</v>
      </c>
      <c r="Y329" s="202"/>
      <c r="Z329" s="202"/>
      <c r="AB329" s="203" t="str">
        <f t="shared" si="20"/>
        <v/>
      </c>
    </row>
    <row r="330" spans="1:28" s="158" customFormat="1" ht="20.25">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8"/>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9"/>
        <v>0</v>
      </c>
      <c r="Y330" s="202"/>
      <c r="Z330" s="202"/>
      <c r="AB330" s="203" t="str">
        <f t="shared" si="20"/>
        <v/>
      </c>
    </row>
    <row r="331" spans="1:28" s="158" customFormat="1" ht="20.25">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8"/>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9"/>
        <v>0</v>
      </c>
      <c r="Y331" s="202"/>
      <c r="Z331" s="202"/>
      <c r="AB331" s="203" t="str">
        <f t="shared" si="20"/>
        <v/>
      </c>
    </row>
    <row r="332" spans="1:28" s="158" customFormat="1" ht="20.25">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8"/>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9"/>
        <v>0</v>
      </c>
      <c r="Y332" s="202"/>
      <c r="Z332" s="202"/>
      <c r="AB332" s="203" t="str">
        <f t="shared" si="20"/>
        <v/>
      </c>
    </row>
    <row r="333" spans="1:28" s="158" customFormat="1" ht="20.25">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8"/>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9"/>
        <v>0</v>
      </c>
      <c r="Y333" s="202"/>
      <c r="Z333" s="202"/>
      <c r="AB333" s="203" t="str">
        <f t="shared" si="20"/>
        <v/>
      </c>
    </row>
    <row r="334" spans="1:28" s="158" customFormat="1" ht="20.25">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8"/>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9"/>
        <v>0</v>
      </c>
      <c r="Y334" s="202"/>
      <c r="Z334" s="202"/>
      <c r="AB334" s="203" t="str">
        <f t="shared" si="20"/>
        <v/>
      </c>
    </row>
    <row r="335" spans="1:28" s="158" customFormat="1" ht="20.25">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8"/>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9"/>
        <v>0</v>
      </c>
      <c r="Y335" s="202"/>
      <c r="Z335" s="202"/>
      <c r="AB335" s="203" t="str">
        <f t="shared" si="20"/>
        <v/>
      </c>
    </row>
    <row r="336" spans="1:28" s="158" customFormat="1" ht="20.25">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8"/>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9"/>
        <v>0</v>
      </c>
      <c r="Y336" s="202"/>
      <c r="Z336" s="202"/>
      <c r="AB336" s="203" t="str">
        <f t="shared" si="20"/>
        <v/>
      </c>
    </row>
    <row r="337" spans="1:28" s="158" customFormat="1" ht="20.25">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8"/>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9"/>
        <v>0</v>
      </c>
      <c r="Y337" s="202"/>
      <c r="Z337" s="202"/>
      <c r="AB337" s="203" t="str">
        <f t="shared" si="20"/>
        <v/>
      </c>
    </row>
    <row r="338" spans="1:28" s="158" customFormat="1" ht="20.25">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8"/>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9"/>
        <v>0</v>
      </c>
      <c r="Y338" s="202"/>
      <c r="Z338" s="202"/>
      <c r="AB338" s="203" t="str">
        <f t="shared" si="20"/>
        <v/>
      </c>
    </row>
    <row r="339" spans="1:28" s="158" customFormat="1" ht="20.25">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8"/>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9"/>
        <v>0</v>
      </c>
      <c r="Y339" s="202"/>
      <c r="Z339" s="202"/>
      <c r="AB339" s="203" t="str">
        <f t="shared" si="20"/>
        <v/>
      </c>
    </row>
    <row r="340" spans="1:28" s="158" customFormat="1" ht="20.25">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8"/>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9"/>
        <v>0</v>
      </c>
      <c r="Y340" s="202"/>
      <c r="Z340" s="202"/>
      <c r="AB340" s="203" t="str">
        <f t="shared" si="20"/>
        <v/>
      </c>
    </row>
    <row r="341" spans="1:28" s="158" customFormat="1" ht="20.25">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8"/>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9"/>
        <v>0</v>
      </c>
      <c r="Y341" s="202"/>
      <c r="Z341" s="202"/>
      <c r="AB341" s="203" t="str">
        <f t="shared" si="20"/>
        <v/>
      </c>
    </row>
    <row r="342" spans="1:28" s="158" customFormat="1" ht="20.25">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8"/>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9"/>
        <v>0</v>
      </c>
      <c r="Y342" s="202"/>
      <c r="Z342" s="202"/>
      <c r="AB342" s="203" t="str">
        <f t="shared" si="20"/>
        <v/>
      </c>
    </row>
    <row r="343" spans="1:28" s="158" customFormat="1" ht="20.25">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8"/>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9"/>
        <v>0</v>
      </c>
      <c r="Y343" s="202"/>
      <c r="Z343" s="202"/>
      <c r="AB343" s="203" t="str">
        <f t="shared" si="20"/>
        <v/>
      </c>
    </row>
    <row r="344" spans="1:28" s="158" customFormat="1" ht="20.25">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8"/>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9"/>
        <v>0</v>
      </c>
      <c r="Y344" s="202"/>
      <c r="Z344" s="202"/>
      <c r="AB344" s="203" t="str">
        <f t="shared" si="20"/>
        <v/>
      </c>
    </row>
    <row r="345" spans="1:28" s="158" customFormat="1" ht="20.25">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8"/>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9"/>
        <v>0</v>
      </c>
      <c r="Y345" s="202"/>
      <c r="Z345" s="202"/>
      <c r="AB345" s="203" t="str">
        <f t="shared" si="20"/>
        <v/>
      </c>
    </row>
    <row r="346" spans="1:28" s="158" customFormat="1" ht="20.25">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8"/>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9"/>
        <v>0</v>
      </c>
      <c r="Y346" s="202"/>
      <c r="Z346" s="202"/>
      <c r="AB346" s="203" t="str">
        <f t="shared" si="20"/>
        <v/>
      </c>
    </row>
    <row r="347" spans="1:28" s="158" customFormat="1" ht="20.25">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8"/>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9"/>
        <v>0</v>
      </c>
      <c r="Y347" s="202"/>
      <c r="Z347" s="202"/>
      <c r="AB347" s="203" t="str">
        <f t="shared" si="20"/>
        <v/>
      </c>
    </row>
    <row r="348" spans="1:28" s="158" customFormat="1" ht="20.25">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8"/>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9"/>
        <v>0</v>
      </c>
      <c r="Y348" s="202"/>
      <c r="Z348" s="202"/>
      <c r="AB348" s="203" t="str">
        <f t="shared" si="20"/>
        <v/>
      </c>
    </row>
    <row r="349" spans="1:28" s="158" customFormat="1" ht="20.25">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8"/>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9"/>
        <v>0</v>
      </c>
      <c r="Y349" s="202"/>
      <c r="Z349" s="202"/>
      <c r="AB349" s="203" t="str">
        <f t="shared" si="20"/>
        <v/>
      </c>
    </row>
    <row r="350" spans="1:28" s="158" customFormat="1" ht="20.25">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8"/>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9"/>
        <v>0</v>
      </c>
      <c r="Y350" s="202"/>
      <c r="Z350" s="202"/>
      <c r="AB350" s="203" t="str">
        <f t="shared" si="20"/>
        <v/>
      </c>
    </row>
    <row r="351" spans="1:28" s="158" customFormat="1" ht="20.25">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8"/>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9"/>
        <v>0</v>
      </c>
      <c r="Y351" s="202"/>
      <c r="Z351" s="202"/>
      <c r="AB351" s="203" t="str">
        <f t="shared" si="20"/>
        <v/>
      </c>
    </row>
    <row r="352" spans="1:28" s="158" customFormat="1" ht="20.25">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8"/>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9"/>
        <v>0</v>
      </c>
      <c r="Y352" s="202"/>
      <c r="Z352" s="202"/>
      <c r="AB352" s="203" t="str">
        <f t="shared" si="20"/>
        <v/>
      </c>
    </row>
    <row r="353" spans="1:28" s="158" customFormat="1" ht="20.25">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8"/>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9"/>
        <v>0</v>
      </c>
      <c r="Y353" s="202"/>
      <c r="Z353" s="202"/>
      <c r="AB353" s="203" t="str">
        <f t="shared" si="20"/>
        <v/>
      </c>
    </row>
    <row r="354" spans="1:28" s="158" customFormat="1" ht="20.25">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8"/>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9"/>
        <v>0</v>
      </c>
      <c r="Y354" s="202"/>
      <c r="Z354" s="202"/>
      <c r="AB354" s="203" t="str">
        <f t="shared" si="20"/>
        <v/>
      </c>
    </row>
    <row r="355" spans="1:28" s="158" customFormat="1" ht="20.25">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8"/>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9"/>
        <v>0</v>
      </c>
      <c r="Y355" s="202"/>
      <c r="Z355" s="202"/>
      <c r="AB355" s="203" t="str">
        <f t="shared" si="20"/>
        <v/>
      </c>
    </row>
    <row r="356" spans="1:28" s="158" customFormat="1" ht="20.25">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8"/>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9"/>
        <v>0</v>
      </c>
      <c r="Y356" s="202"/>
      <c r="Z356" s="202"/>
      <c r="AB356" s="203" t="str">
        <f t="shared" si="20"/>
        <v/>
      </c>
    </row>
    <row r="357" spans="1:28" s="158" customFormat="1" ht="20.25">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8"/>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9"/>
        <v>0</v>
      </c>
      <c r="Y357" s="202"/>
      <c r="Z357" s="202"/>
      <c r="AB357" s="203" t="str">
        <f t="shared" si="20"/>
        <v/>
      </c>
    </row>
    <row r="358" spans="1:28" s="158" customFormat="1" ht="20.25">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8"/>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9"/>
        <v>0</v>
      </c>
      <c r="Y358" s="202"/>
      <c r="Z358" s="202"/>
      <c r="AB358" s="203" t="str">
        <f t="shared" si="20"/>
        <v/>
      </c>
    </row>
    <row r="359" spans="1:28" s="158" customFormat="1" ht="20.25">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8"/>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9"/>
        <v>0</v>
      </c>
      <c r="Y359" s="202"/>
      <c r="Z359" s="202"/>
      <c r="AB359" s="203" t="str">
        <f t="shared" si="20"/>
        <v/>
      </c>
    </row>
    <row r="360" spans="1:28" s="158" customFormat="1" ht="20.25">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8"/>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9"/>
        <v>0</v>
      </c>
      <c r="Y360" s="202"/>
      <c r="Z360" s="202"/>
      <c r="AB360" s="203" t="str">
        <f t="shared" si="20"/>
        <v/>
      </c>
    </row>
    <row r="361" spans="1:28" s="158" customFormat="1" ht="20.25">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8"/>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9"/>
        <v>0</v>
      </c>
      <c r="Y361" s="202"/>
      <c r="Z361" s="202"/>
      <c r="AB361" s="203" t="str">
        <f t="shared" si="20"/>
        <v/>
      </c>
    </row>
    <row r="362" spans="1:28" s="158" customFormat="1" ht="20.25">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8"/>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9"/>
        <v>0</v>
      </c>
      <c r="Y362" s="202"/>
      <c r="Z362" s="202"/>
      <c r="AB362" s="203" t="str">
        <f t="shared" si="20"/>
        <v/>
      </c>
    </row>
    <row r="363" spans="1:28" s="158" customFormat="1" ht="20.25">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8"/>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9"/>
        <v>0</v>
      </c>
      <c r="Y363" s="202"/>
      <c r="Z363" s="202"/>
      <c r="AB363" s="203" t="str">
        <f t="shared" si="20"/>
        <v/>
      </c>
    </row>
    <row r="364" spans="1:28" s="158" customFormat="1" ht="20.25">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8"/>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9"/>
        <v>0</v>
      </c>
      <c r="Y364" s="202"/>
      <c r="Z364" s="202"/>
      <c r="AB364" s="203" t="str">
        <f t="shared" si="20"/>
        <v/>
      </c>
    </row>
    <row r="365" spans="1:28" s="158" customFormat="1" ht="20.25">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8"/>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9"/>
        <v>0</v>
      </c>
      <c r="Y365" s="202"/>
      <c r="Z365" s="202"/>
      <c r="AB365" s="203" t="str">
        <f t="shared" si="20"/>
        <v/>
      </c>
    </row>
    <row r="366" spans="1:28" s="158" customFormat="1" ht="20.25">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8"/>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9"/>
        <v>0</v>
      </c>
      <c r="Y366" s="202"/>
      <c r="Z366" s="202"/>
      <c r="AB366" s="203" t="str">
        <f t="shared" si="20"/>
        <v/>
      </c>
    </row>
    <row r="367" spans="1:28" s="158" customFormat="1" ht="20.25">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8"/>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9"/>
        <v>0</v>
      </c>
      <c r="Y367" s="202"/>
      <c r="Z367" s="202"/>
      <c r="AB367" s="203" t="str">
        <f t="shared" si="20"/>
        <v/>
      </c>
    </row>
    <row r="368" spans="1:28" s="158" customFormat="1" ht="20.25">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8"/>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9"/>
        <v>0</v>
      </c>
      <c r="Y368" s="202"/>
      <c r="Z368" s="202"/>
      <c r="AB368" s="203" t="str">
        <f t="shared" si="20"/>
        <v/>
      </c>
    </row>
    <row r="369" spans="1:28" s="158" customFormat="1" ht="20.25">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8"/>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9"/>
        <v>0</v>
      </c>
      <c r="Y369" s="202"/>
      <c r="Z369" s="202"/>
      <c r="AB369" s="203" t="str">
        <f t="shared" si="20"/>
        <v/>
      </c>
    </row>
    <row r="370" spans="1:28" s="158" customFormat="1" ht="20.25">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8"/>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9"/>
        <v>0</v>
      </c>
      <c r="Y370" s="202"/>
      <c r="Z370" s="202"/>
      <c r="AB370" s="203" t="str">
        <f t="shared" si="20"/>
        <v/>
      </c>
    </row>
    <row r="371" spans="1:28" s="158" customFormat="1" ht="20.25">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8"/>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9"/>
        <v>0</v>
      </c>
      <c r="Y371" s="202"/>
      <c r="Z371" s="202"/>
      <c r="AB371" s="203" t="str">
        <f t="shared" si="20"/>
        <v/>
      </c>
    </row>
    <row r="372" spans="1:28" s="158" customFormat="1" ht="20.25">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8"/>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9"/>
        <v>0</v>
      </c>
      <c r="Y372" s="202"/>
      <c r="Z372" s="202"/>
      <c r="AB372" s="203" t="str">
        <f t="shared" si="20"/>
        <v/>
      </c>
    </row>
    <row r="373" spans="1:28" s="158" customFormat="1" ht="20.25">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8"/>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9"/>
        <v>0</v>
      </c>
      <c r="Y373" s="202"/>
      <c r="Z373" s="202"/>
      <c r="AB373" s="203" t="str">
        <f t="shared" si="20"/>
        <v/>
      </c>
    </row>
    <row r="374" spans="1:28" s="158" customFormat="1" ht="20.25">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8"/>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9"/>
        <v>0</v>
      </c>
      <c r="Y374" s="202"/>
      <c r="Z374" s="202"/>
      <c r="AB374" s="203" t="str">
        <f t="shared" si="20"/>
        <v/>
      </c>
    </row>
    <row r="375" spans="1:28" s="158" customFormat="1" ht="20.25">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8"/>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9"/>
        <v>0</v>
      </c>
      <c r="Y375" s="202"/>
      <c r="Z375" s="202"/>
      <c r="AB375" s="203" t="str">
        <f t="shared" si="20"/>
        <v/>
      </c>
    </row>
    <row r="376" spans="1:28" s="158" customFormat="1" ht="20.25">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8"/>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9"/>
        <v>0</v>
      </c>
      <c r="Y376" s="202"/>
      <c r="Z376" s="202"/>
      <c r="AB376" s="203" t="str">
        <f t="shared" si="20"/>
        <v/>
      </c>
    </row>
    <row r="377" spans="1:28" s="158" customFormat="1" ht="20.25">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8"/>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9"/>
        <v>0</v>
      </c>
      <c r="Y377" s="202"/>
      <c r="Z377" s="202"/>
      <c r="AB377" s="203" t="str">
        <f t="shared" si="20"/>
        <v/>
      </c>
    </row>
    <row r="378" spans="1:28" s="158" customFormat="1" ht="20.25">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8"/>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9"/>
        <v>0</v>
      </c>
      <c r="Y378" s="202"/>
      <c r="Z378" s="202"/>
      <c r="AB378" s="203" t="str">
        <f t="shared" si="20"/>
        <v/>
      </c>
    </row>
    <row r="379" spans="1:28" s="158" customFormat="1" ht="20.25">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8"/>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9"/>
        <v>0</v>
      </c>
      <c r="Y379" s="202"/>
      <c r="Z379" s="202"/>
      <c r="AB379" s="203" t="str">
        <f t="shared" si="20"/>
        <v/>
      </c>
    </row>
    <row r="380" spans="1:28" s="158" customFormat="1" ht="20.25">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8"/>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9"/>
        <v>0</v>
      </c>
      <c r="Y380" s="202"/>
      <c r="Z380" s="202"/>
      <c r="AB380" s="203" t="str">
        <f t="shared" si="20"/>
        <v/>
      </c>
    </row>
    <row r="381" spans="1:28" s="158" customFormat="1" ht="20.25">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8"/>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9"/>
        <v>0</v>
      </c>
      <c r="Y381" s="202"/>
      <c r="Z381" s="202"/>
      <c r="AB381" s="203" t="str">
        <f t="shared" si="20"/>
        <v/>
      </c>
    </row>
    <row r="382" spans="1:28" s="158" customFormat="1" ht="20.25">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8"/>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9"/>
        <v>0</v>
      </c>
      <c r="Y382" s="202"/>
      <c r="Z382" s="202"/>
      <c r="AB382" s="203" t="str">
        <f t="shared" si="20"/>
        <v/>
      </c>
    </row>
    <row r="383" spans="1:28" s="158" customFormat="1" ht="20.25">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8"/>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9"/>
        <v>0</v>
      </c>
      <c r="Y383" s="202"/>
      <c r="Z383" s="202"/>
      <c r="AB383" s="203" t="str">
        <f t="shared" si="20"/>
        <v/>
      </c>
    </row>
    <row r="384" spans="1:28" s="158" customFormat="1" ht="20.25">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8"/>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9"/>
        <v>0</v>
      </c>
      <c r="Y384" s="202"/>
      <c r="Z384" s="202"/>
      <c r="AB384" s="203" t="str">
        <f t="shared" si="20"/>
        <v/>
      </c>
    </row>
    <row r="385" spans="1:28" s="158" customFormat="1" ht="20.25">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8"/>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9"/>
        <v>0</v>
      </c>
      <c r="Y385" s="202"/>
      <c r="Z385" s="202"/>
      <c r="AB385" s="203" t="str">
        <f t="shared" si="20"/>
        <v/>
      </c>
    </row>
    <row r="386" spans="1:28" s="158" customFormat="1" ht="20.25">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8"/>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9"/>
        <v>0</v>
      </c>
      <c r="Y386" s="202"/>
      <c r="Z386" s="202"/>
      <c r="AB386" s="203" t="str">
        <f t="shared" si="20"/>
        <v/>
      </c>
    </row>
    <row r="387" spans="1:28" s="158" customFormat="1" ht="20.25">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8"/>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9"/>
        <v>0</v>
      </c>
      <c r="Y387" s="202"/>
      <c r="Z387" s="202"/>
      <c r="AB387" s="203" t="str">
        <f t="shared" si="20"/>
        <v/>
      </c>
    </row>
    <row r="388" spans="1:28" s="158" customFormat="1" ht="20.25">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8"/>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9"/>
        <v>0</v>
      </c>
      <c r="Y388" s="202"/>
      <c r="Z388" s="202"/>
      <c r="AB388" s="203" t="str">
        <f t="shared" si="20"/>
        <v/>
      </c>
    </row>
    <row r="389" spans="1:28" s="158" customFormat="1" ht="20.25">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21">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22">IF(AND(C389="Smelter not listed",OR(LEN(D389)=0,LEN(E389)=0)),1,0)</f>
        <v>0</v>
      </c>
      <c r="Y389" s="202"/>
      <c r="Z389" s="202"/>
      <c r="AB389" s="203" t="str">
        <f t="shared" ref="AB389:AB452" si="23">B389&amp;C389</f>
        <v/>
      </c>
    </row>
    <row r="390" spans="1:28" s="158" customFormat="1" ht="20.25">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21"/>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22"/>
        <v>0</v>
      </c>
      <c r="Y390" s="202"/>
      <c r="Z390" s="202"/>
      <c r="AB390" s="203" t="str">
        <f t="shared" si="23"/>
        <v/>
      </c>
    </row>
    <row r="391" spans="1:28" s="158" customFormat="1" ht="20.25">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21"/>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22"/>
        <v>0</v>
      </c>
      <c r="Y391" s="202"/>
      <c r="Z391" s="202"/>
      <c r="AB391" s="203" t="str">
        <f t="shared" si="23"/>
        <v/>
      </c>
    </row>
    <row r="392" spans="1:28" s="158" customFormat="1" ht="20.25">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21"/>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22"/>
        <v>0</v>
      </c>
      <c r="Y392" s="202"/>
      <c r="Z392" s="202"/>
      <c r="AB392" s="203" t="str">
        <f t="shared" si="23"/>
        <v/>
      </c>
    </row>
    <row r="393" spans="1:28" s="158" customFormat="1" ht="20.25">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21"/>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22"/>
        <v>0</v>
      </c>
      <c r="Y393" s="202"/>
      <c r="Z393" s="202"/>
      <c r="AB393" s="203" t="str">
        <f t="shared" si="23"/>
        <v/>
      </c>
    </row>
    <row r="394" spans="1:28" s="158" customFormat="1" ht="20.25">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21"/>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22"/>
        <v>0</v>
      </c>
      <c r="Y394" s="202"/>
      <c r="Z394" s="202"/>
      <c r="AB394" s="203" t="str">
        <f t="shared" si="23"/>
        <v/>
      </c>
    </row>
    <row r="395" spans="1:28" s="158" customFormat="1" ht="20.25">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21"/>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22"/>
        <v>0</v>
      </c>
      <c r="Y395" s="202"/>
      <c r="Z395" s="202"/>
      <c r="AB395" s="203" t="str">
        <f t="shared" si="23"/>
        <v/>
      </c>
    </row>
    <row r="396" spans="1:28" s="158" customFormat="1" ht="20.25">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21"/>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22"/>
        <v>0</v>
      </c>
      <c r="Y396" s="202"/>
      <c r="Z396" s="202"/>
      <c r="AB396" s="203" t="str">
        <f t="shared" si="23"/>
        <v/>
      </c>
    </row>
    <row r="397" spans="1:28" s="158" customFormat="1" ht="20.25">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21"/>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22"/>
        <v>0</v>
      </c>
      <c r="Y397" s="202"/>
      <c r="Z397" s="202"/>
      <c r="AB397" s="203" t="str">
        <f t="shared" si="23"/>
        <v/>
      </c>
    </row>
    <row r="398" spans="1:28" s="158" customFormat="1" ht="20.25">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21"/>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22"/>
        <v>0</v>
      </c>
      <c r="Y398" s="202"/>
      <c r="Z398" s="202"/>
      <c r="AB398" s="203" t="str">
        <f t="shared" si="23"/>
        <v/>
      </c>
    </row>
    <row r="399" spans="1:28" s="158" customFormat="1" ht="20.25">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21"/>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22"/>
        <v>0</v>
      </c>
      <c r="Y399" s="202"/>
      <c r="Z399" s="202"/>
      <c r="AB399" s="203" t="str">
        <f t="shared" si="23"/>
        <v/>
      </c>
    </row>
    <row r="400" spans="1:28" s="158" customFormat="1" ht="20.25">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21"/>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22"/>
        <v>0</v>
      </c>
      <c r="Y400" s="202"/>
      <c r="Z400" s="202"/>
      <c r="AB400" s="203" t="str">
        <f t="shared" si="23"/>
        <v/>
      </c>
    </row>
    <row r="401" spans="1:28" s="158" customFormat="1" ht="20.25">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21"/>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22"/>
        <v>0</v>
      </c>
      <c r="Y401" s="202"/>
      <c r="Z401" s="202"/>
      <c r="AB401" s="203" t="str">
        <f t="shared" si="23"/>
        <v/>
      </c>
    </row>
    <row r="402" spans="1:28" s="158" customFormat="1" ht="20.25">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21"/>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22"/>
        <v>0</v>
      </c>
      <c r="Y402" s="202"/>
      <c r="Z402" s="202"/>
      <c r="AB402" s="203" t="str">
        <f t="shared" si="23"/>
        <v/>
      </c>
    </row>
    <row r="403" spans="1:28" s="158" customFormat="1" ht="20.25">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21"/>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22"/>
        <v>0</v>
      </c>
      <c r="Y403" s="202"/>
      <c r="Z403" s="202"/>
      <c r="AB403" s="203" t="str">
        <f t="shared" si="23"/>
        <v/>
      </c>
    </row>
    <row r="404" spans="1:28" s="158" customFormat="1" ht="20.25">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21"/>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22"/>
        <v>0</v>
      </c>
      <c r="Y404" s="202"/>
      <c r="Z404" s="202"/>
      <c r="AB404" s="203" t="str">
        <f t="shared" si="23"/>
        <v/>
      </c>
    </row>
    <row r="405" spans="1:28" s="158" customFormat="1" ht="20.25">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21"/>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22"/>
        <v>0</v>
      </c>
      <c r="Y405" s="202"/>
      <c r="Z405" s="202"/>
      <c r="AB405" s="203" t="str">
        <f t="shared" si="23"/>
        <v/>
      </c>
    </row>
    <row r="406" spans="1:28" s="158" customFormat="1" ht="20.25">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21"/>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22"/>
        <v>0</v>
      </c>
      <c r="Y406" s="202"/>
      <c r="Z406" s="202"/>
      <c r="AB406" s="203" t="str">
        <f t="shared" si="23"/>
        <v/>
      </c>
    </row>
    <row r="407" spans="1:28" s="158" customFormat="1" ht="20.25">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21"/>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22"/>
        <v>0</v>
      </c>
      <c r="Y407" s="202"/>
      <c r="Z407" s="202"/>
      <c r="AB407" s="203" t="str">
        <f t="shared" si="23"/>
        <v/>
      </c>
    </row>
    <row r="408" spans="1:28" s="158" customFormat="1" ht="20.25">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21"/>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22"/>
        <v>0</v>
      </c>
      <c r="Y408" s="202"/>
      <c r="Z408" s="202"/>
      <c r="AB408" s="203" t="str">
        <f t="shared" si="23"/>
        <v/>
      </c>
    </row>
    <row r="409" spans="1:28" s="158" customFormat="1" ht="20.25">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21"/>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22"/>
        <v>0</v>
      </c>
      <c r="Y409" s="202"/>
      <c r="Z409" s="202"/>
      <c r="AB409" s="203" t="str">
        <f t="shared" si="23"/>
        <v/>
      </c>
    </row>
    <row r="410" spans="1:28" s="158" customFormat="1" ht="20.25">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21"/>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22"/>
        <v>0</v>
      </c>
      <c r="Y410" s="202"/>
      <c r="Z410" s="202"/>
      <c r="AB410" s="203" t="str">
        <f t="shared" si="23"/>
        <v/>
      </c>
    </row>
    <row r="411" spans="1:28" s="158" customFormat="1" ht="20.25">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21"/>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22"/>
        <v>0</v>
      </c>
      <c r="Y411" s="202"/>
      <c r="Z411" s="202"/>
      <c r="AB411" s="203" t="str">
        <f t="shared" si="23"/>
        <v/>
      </c>
    </row>
    <row r="412" spans="1:28" s="158" customFormat="1" ht="20.25">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21"/>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22"/>
        <v>0</v>
      </c>
      <c r="Y412" s="202"/>
      <c r="Z412" s="202"/>
      <c r="AB412" s="203" t="str">
        <f t="shared" si="23"/>
        <v/>
      </c>
    </row>
    <row r="413" spans="1:28" s="158" customFormat="1" ht="20.25">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21"/>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22"/>
        <v>0</v>
      </c>
      <c r="Y413" s="202"/>
      <c r="Z413" s="202"/>
      <c r="AB413" s="203" t="str">
        <f t="shared" si="23"/>
        <v/>
      </c>
    </row>
    <row r="414" spans="1:28" s="158" customFormat="1" ht="20.25">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21"/>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22"/>
        <v>0</v>
      </c>
      <c r="Y414" s="202"/>
      <c r="Z414" s="202"/>
      <c r="AB414" s="203" t="str">
        <f t="shared" si="23"/>
        <v/>
      </c>
    </row>
    <row r="415" spans="1:28" s="158" customFormat="1" ht="20.25">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21"/>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22"/>
        <v>0</v>
      </c>
      <c r="Y415" s="202"/>
      <c r="Z415" s="202"/>
      <c r="AB415" s="203" t="str">
        <f t="shared" si="23"/>
        <v/>
      </c>
    </row>
    <row r="416" spans="1:28" s="158" customFormat="1" ht="20.25">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21"/>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22"/>
        <v>0</v>
      </c>
      <c r="Y416" s="202"/>
      <c r="Z416" s="202"/>
      <c r="AB416" s="203" t="str">
        <f t="shared" si="23"/>
        <v/>
      </c>
    </row>
    <row r="417" spans="1:28" s="158" customFormat="1" ht="20.25">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21"/>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22"/>
        <v>0</v>
      </c>
      <c r="Y417" s="202"/>
      <c r="Z417" s="202"/>
      <c r="AB417" s="203" t="str">
        <f t="shared" si="23"/>
        <v/>
      </c>
    </row>
    <row r="418" spans="1:28" s="158" customFormat="1" ht="20.25">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21"/>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22"/>
        <v>0</v>
      </c>
      <c r="Y418" s="202"/>
      <c r="Z418" s="202"/>
      <c r="AB418" s="203" t="str">
        <f t="shared" si="23"/>
        <v/>
      </c>
    </row>
    <row r="419" spans="1:28" s="158" customFormat="1" ht="20.25">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21"/>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22"/>
        <v>0</v>
      </c>
      <c r="Y419" s="202"/>
      <c r="Z419" s="202"/>
      <c r="AB419" s="203" t="str">
        <f t="shared" si="23"/>
        <v/>
      </c>
    </row>
    <row r="420" spans="1:28" s="158" customFormat="1" ht="20.25">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21"/>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22"/>
        <v>0</v>
      </c>
      <c r="Y420" s="202"/>
      <c r="Z420" s="202"/>
      <c r="AB420" s="203" t="str">
        <f t="shared" si="23"/>
        <v/>
      </c>
    </row>
    <row r="421" spans="1:28" s="158" customFormat="1" ht="20.25">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21"/>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22"/>
        <v>0</v>
      </c>
      <c r="Y421" s="202"/>
      <c r="Z421" s="202"/>
      <c r="AB421" s="203" t="str">
        <f t="shared" si="23"/>
        <v/>
      </c>
    </row>
    <row r="422" spans="1:28" s="158" customFormat="1" ht="20.25">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21"/>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22"/>
        <v>0</v>
      </c>
      <c r="Y422" s="202"/>
      <c r="Z422" s="202"/>
      <c r="AB422" s="203" t="str">
        <f t="shared" si="23"/>
        <v/>
      </c>
    </row>
    <row r="423" spans="1:28" s="158" customFormat="1" ht="20.25">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21"/>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22"/>
        <v>0</v>
      </c>
      <c r="Y423" s="202"/>
      <c r="Z423" s="202"/>
      <c r="AB423" s="203" t="str">
        <f t="shared" si="23"/>
        <v/>
      </c>
    </row>
    <row r="424" spans="1:28" s="158" customFormat="1" ht="20.25">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21"/>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22"/>
        <v>0</v>
      </c>
      <c r="Y424" s="202"/>
      <c r="Z424" s="202"/>
      <c r="AB424" s="203" t="str">
        <f t="shared" si="23"/>
        <v/>
      </c>
    </row>
    <row r="425" spans="1:28" s="158" customFormat="1" ht="20.25">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21"/>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22"/>
        <v>0</v>
      </c>
      <c r="Y425" s="202"/>
      <c r="Z425" s="202"/>
      <c r="AB425" s="203" t="str">
        <f t="shared" si="23"/>
        <v/>
      </c>
    </row>
    <row r="426" spans="1:28" s="158" customFormat="1" ht="20.25">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21"/>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22"/>
        <v>0</v>
      </c>
      <c r="Y426" s="202"/>
      <c r="Z426" s="202"/>
      <c r="AB426" s="203" t="str">
        <f t="shared" si="23"/>
        <v/>
      </c>
    </row>
    <row r="427" spans="1:28" s="158" customFormat="1" ht="20.25">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21"/>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22"/>
        <v>0</v>
      </c>
      <c r="Y427" s="202"/>
      <c r="Z427" s="202"/>
      <c r="AB427" s="203" t="str">
        <f t="shared" si="23"/>
        <v/>
      </c>
    </row>
    <row r="428" spans="1:28" s="158" customFormat="1" ht="20.25">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21"/>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22"/>
        <v>0</v>
      </c>
      <c r="Y428" s="202"/>
      <c r="Z428" s="202"/>
      <c r="AB428" s="203" t="str">
        <f t="shared" si="23"/>
        <v/>
      </c>
    </row>
    <row r="429" spans="1:28" s="158" customFormat="1" ht="20.25">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21"/>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22"/>
        <v>0</v>
      </c>
      <c r="Y429" s="202"/>
      <c r="Z429" s="202"/>
      <c r="AB429" s="203" t="str">
        <f t="shared" si="23"/>
        <v/>
      </c>
    </row>
    <row r="430" spans="1:28" s="158" customFormat="1" ht="20.25">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21"/>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22"/>
        <v>0</v>
      </c>
      <c r="Y430" s="202"/>
      <c r="Z430" s="202"/>
      <c r="AB430" s="203" t="str">
        <f t="shared" si="23"/>
        <v/>
      </c>
    </row>
    <row r="431" spans="1:28" s="158" customFormat="1" ht="20.25">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21"/>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22"/>
        <v>0</v>
      </c>
      <c r="Y431" s="202"/>
      <c r="Z431" s="202"/>
      <c r="AB431" s="203" t="str">
        <f t="shared" si="23"/>
        <v/>
      </c>
    </row>
    <row r="432" spans="1:28" s="158" customFormat="1" ht="20.25">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21"/>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22"/>
        <v>0</v>
      </c>
      <c r="Y432" s="202"/>
      <c r="Z432" s="202"/>
      <c r="AB432" s="203" t="str">
        <f t="shared" si="23"/>
        <v/>
      </c>
    </row>
    <row r="433" spans="1:28" s="158" customFormat="1" ht="20.25">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21"/>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22"/>
        <v>0</v>
      </c>
      <c r="Y433" s="202"/>
      <c r="Z433" s="202"/>
      <c r="AB433" s="203" t="str">
        <f t="shared" si="23"/>
        <v/>
      </c>
    </row>
    <row r="434" spans="1:28" s="158" customFormat="1" ht="20.25">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21"/>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22"/>
        <v>0</v>
      </c>
      <c r="Y434" s="202"/>
      <c r="Z434" s="202"/>
      <c r="AB434" s="203" t="str">
        <f t="shared" si="23"/>
        <v/>
      </c>
    </row>
    <row r="435" spans="1:28" s="158" customFormat="1" ht="20.25">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21"/>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22"/>
        <v>0</v>
      </c>
      <c r="Y435" s="202"/>
      <c r="Z435" s="202"/>
      <c r="AB435" s="203" t="str">
        <f t="shared" si="23"/>
        <v/>
      </c>
    </row>
    <row r="436" spans="1:28" s="158" customFormat="1" ht="20.25">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21"/>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22"/>
        <v>0</v>
      </c>
      <c r="Y436" s="202"/>
      <c r="Z436" s="202"/>
      <c r="AB436" s="203" t="str">
        <f t="shared" si="23"/>
        <v/>
      </c>
    </row>
    <row r="437" spans="1:28" s="158" customFormat="1" ht="20.25">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21"/>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22"/>
        <v>0</v>
      </c>
      <c r="Y437" s="202"/>
      <c r="Z437" s="202"/>
      <c r="AB437" s="203" t="str">
        <f t="shared" si="23"/>
        <v/>
      </c>
    </row>
    <row r="438" spans="1:28" s="158" customFormat="1" ht="20.25">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21"/>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22"/>
        <v>0</v>
      </c>
      <c r="Y438" s="202"/>
      <c r="Z438" s="202"/>
      <c r="AB438" s="203" t="str">
        <f t="shared" si="23"/>
        <v/>
      </c>
    </row>
    <row r="439" spans="1:28" s="158" customFormat="1" ht="20.25">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21"/>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22"/>
        <v>0</v>
      </c>
      <c r="Y439" s="202"/>
      <c r="Z439" s="202"/>
      <c r="AB439" s="203" t="str">
        <f t="shared" si="23"/>
        <v/>
      </c>
    </row>
    <row r="440" spans="1:28" s="158" customFormat="1" ht="20.25">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21"/>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22"/>
        <v>0</v>
      </c>
      <c r="Y440" s="202"/>
      <c r="Z440" s="202"/>
      <c r="AB440" s="203" t="str">
        <f t="shared" si="23"/>
        <v/>
      </c>
    </row>
    <row r="441" spans="1:28" s="158" customFormat="1" ht="20.25">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21"/>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22"/>
        <v>0</v>
      </c>
      <c r="Y441" s="202"/>
      <c r="Z441" s="202"/>
      <c r="AB441" s="203" t="str">
        <f t="shared" si="23"/>
        <v/>
      </c>
    </row>
    <row r="442" spans="1:28" s="158" customFormat="1" ht="20.25">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21"/>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22"/>
        <v>0</v>
      </c>
      <c r="Y442" s="202"/>
      <c r="Z442" s="202"/>
      <c r="AB442" s="203" t="str">
        <f t="shared" si="23"/>
        <v/>
      </c>
    </row>
    <row r="443" spans="1:28" s="158" customFormat="1" ht="20.25">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21"/>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22"/>
        <v>0</v>
      </c>
      <c r="Y443" s="202"/>
      <c r="Z443" s="202"/>
      <c r="AB443" s="203" t="str">
        <f t="shared" si="23"/>
        <v/>
      </c>
    </row>
    <row r="444" spans="1:28" s="158" customFormat="1" ht="20.25">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21"/>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22"/>
        <v>0</v>
      </c>
      <c r="Y444" s="202"/>
      <c r="Z444" s="202"/>
      <c r="AB444" s="203" t="str">
        <f t="shared" si="23"/>
        <v/>
      </c>
    </row>
    <row r="445" spans="1:28" s="158" customFormat="1" ht="20.25">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21"/>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22"/>
        <v>0</v>
      </c>
      <c r="Y445" s="202"/>
      <c r="Z445" s="202"/>
      <c r="AB445" s="203" t="str">
        <f t="shared" si="23"/>
        <v/>
      </c>
    </row>
    <row r="446" spans="1:28" s="158" customFormat="1" ht="20.25">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21"/>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22"/>
        <v>0</v>
      </c>
      <c r="Y446" s="202"/>
      <c r="Z446" s="202"/>
      <c r="AB446" s="203" t="str">
        <f t="shared" si="23"/>
        <v/>
      </c>
    </row>
    <row r="447" spans="1:28" s="158" customFormat="1" ht="20.25">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21"/>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22"/>
        <v>0</v>
      </c>
      <c r="Y447" s="202"/>
      <c r="Z447" s="202"/>
      <c r="AB447" s="203" t="str">
        <f t="shared" si="23"/>
        <v/>
      </c>
    </row>
    <row r="448" spans="1:28" s="158" customFormat="1" ht="20.25">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21"/>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22"/>
        <v>0</v>
      </c>
      <c r="Y448" s="202"/>
      <c r="Z448" s="202"/>
      <c r="AB448" s="203" t="str">
        <f t="shared" si="23"/>
        <v/>
      </c>
    </row>
    <row r="449" spans="1:28" s="158" customFormat="1" ht="20.25">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21"/>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22"/>
        <v>0</v>
      </c>
      <c r="Y449" s="202"/>
      <c r="Z449" s="202"/>
      <c r="AB449" s="203" t="str">
        <f t="shared" si="23"/>
        <v/>
      </c>
    </row>
    <row r="450" spans="1:28" s="158" customFormat="1" ht="20.25">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21"/>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22"/>
        <v>0</v>
      </c>
      <c r="Y450" s="202"/>
      <c r="Z450" s="202"/>
      <c r="AB450" s="203" t="str">
        <f t="shared" si="23"/>
        <v/>
      </c>
    </row>
    <row r="451" spans="1:28" s="158" customFormat="1" ht="20.25">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21"/>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22"/>
        <v>0</v>
      </c>
      <c r="Y451" s="202"/>
      <c r="Z451" s="202"/>
      <c r="AB451" s="203" t="str">
        <f t="shared" si="23"/>
        <v/>
      </c>
    </row>
    <row r="452" spans="1:28" s="158" customFormat="1" ht="20.25">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21"/>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22"/>
        <v>0</v>
      </c>
      <c r="Y452" s="202"/>
      <c r="Z452" s="202"/>
      <c r="AB452" s="203" t="str">
        <f t="shared" si="23"/>
        <v/>
      </c>
    </row>
    <row r="453" spans="1:28" s="158" customFormat="1" ht="20.25">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4">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5">IF(AND(C453="Smelter not listed",OR(LEN(D453)=0,LEN(E453)=0)),1,0)</f>
        <v>0</v>
      </c>
      <c r="Y453" s="202"/>
      <c r="Z453" s="202"/>
      <c r="AB453" s="203" t="str">
        <f t="shared" ref="AB453:AB516" si="26">B453&amp;C453</f>
        <v/>
      </c>
    </row>
    <row r="454" spans="1:28" s="158" customFormat="1" ht="20.25">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4"/>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5"/>
        <v>0</v>
      </c>
      <c r="Y454" s="202"/>
      <c r="Z454" s="202"/>
      <c r="AB454" s="203" t="str">
        <f t="shared" si="26"/>
        <v/>
      </c>
    </row>
    <row r="455" spans="1:28" s="158" customFormat="1" ht="20.25">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4"/>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5"/>
        <v>0</v>
      </c>
      <c r="Y455" s="202"/>
      <c r="Z455" s="202"/>
      <c r="AB455" s="203" t="str">
        <f t="shared" si="26"/>
        <v/>
      </c>
    </row>
    <row r="456" spans="1:28" s="158" customFormat="1" ht="20.25">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4"/>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5"/>
        <v>0</v>
      </c>
      <c r="Y456" s="202"/>
      <c r="Z456" s="202"/>
      <c r="AB456" s="203" t="str">
        <f t="shared" si="26"/>
        <v/>
      </c>
    </row>
    <row r="457" spans="1:28" s="158" customFormat="1" ht="20.25">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4"/>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5"/>
        <v>0</v>
      </c>
      <c r="Y457" s="202"/>
      <c r="Z457" s="202"/>
      <c r="AB457" s="203" t="str">
        <f t="shared" si="26"/>
        <v/>
      </c>
    </row>
    <row r="458" spans="1:28" s="158" customFormat="1" ht="20.25">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4"/>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5"/>
        <v>0</v>
      </c>
      <c r="Y458" s="202"/>
      <c r="Z458" s="202"/>
      <c r="AB458" s="203" t="str">
        <f t="shared" si="26"/>
        <v/>
      </c>
    </row>
    <row r="459" spans="1:28" s="158" customFormat="1" ht="20.25">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4"/>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5"/>
        <v>0</v>
      </c>
      <c r="Y459" s="202"/>
      <c r="Z459" s="202"/>
      <c r="AB459" s="203" t="str">
        <f t="shared" si="26"/>
        <v/>
      </c>
    </row>
    <row r="460" spans="1:28" s="158" customFormat="1" ht="20.25">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4"/>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5"/>
        <v>0</v>
      </c>
      <c r="Y460" s="202"/>
      <c r="Z460" s="202"/>
      <c r="AB460" s="203" t="str">
        <f t="shared" si="26"/>
        <v/>
      </c>
    </row>
    <row r="461" spans="1:28" s="158" customFormat="1" ht="20.25">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4"/>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5"/>
        <v>0</v>
      </c>
      <c r="Y461" s="202"/>
      <c r="Z461" s="202"/>
      <c r="AB461" s="203" t="str">
        <f t="shared" si="26"/>
        <v/>
      </c>
    </row>
    <row r="462" spans="1:28" s="158" customFormat="1" ht="20.25">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4"/>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5"/>
        <v>0</v>
      </c>
      <c r="Y462" s="202"/>
      <c r="Z462" s="202"/>
      <c r="AB462" s="203" t="str">
        <f t="shared" si="26"/>
        <v/>
      </c>
    </row>
    <row r="463" spans="1:28" s="158" customFormat="1" ht="20.25">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4"/>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5"/>
        <v>0</v>
      </c>
      <c r="Y463" s="202"/>
      <c r="Z463" s="202"/>
      <c r="AB463" s="203" t="str">
        <f t="shared" si="26"/>
        <v/>
      </c>
    </row>
    <row r="464" spans="1:28" s="158" customFormat="1" ht="20.25">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4"/>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5"/>
        <v>0</v>
      </c>
      <c r="Y464" s="202"/>
      <c r="Z464" s="202"/>
      <c r="AB464" s="203" t="str">
        <f t="shared" si="26"/>
        <v/>
      </c>
    </row>
    <row r="465" spans="1:28" s="158" customFormat="1" ht="20.25">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4"/>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5"/>
        <v>0</v>
      </c>
      <c r="Y465" s="202"/>
      <c r="Z465" s="202"/>
      <c r="AB465" s="203" t="str">
        <f t="shared" si="26"/>
        <v/>
      </c>
    </row>
    <row r="466" spans="1:28" s="158" customFormat="1" ht="20.25">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4"/>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5"/>
        <v>0</v>
      </c>
      <c r="Y466" s="202"/>
      <c r="Z466" s="202"/>
      <c r="AB466" s="203" t="str">
        <f t="shared" si="26"/>
        <v/>
      </c>
    </row>
    <row r="467" spans="1:28" s="158" customFormat="1" ht="20.25">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4"/>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5"/>
        <v>0</v>
      </c>
      <c r="Y467" s="202"/>
      <c r="Z467" s="202"/>
      <c r="AB467" s="203" t="str">
        <f t="shared" si="26"/>
        <v/>
      </c>
    </row>
    <row r="468" spans="1:28" s="158" customFormat="1" ht="20.25">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4"/>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5"/>
        <v>0</v>
      </c>
      <c r="Y468" s="202"/>
      <c r="Z468" s="202"/>
      <c r="AB468" s="203" t="str">
        <f t="shared" si="26"/>
        <v/>
      </c>
    </row>
    <row r="469" spans="1:28" s="158" customFormat="1" ht="20.25">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4"/>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5"/>
        <v>0</v>
      </c>
      <c r="Y469" s="202"/>
      <c r="Z469" s="202"/>
      <c r="AB469" s="203" t="str">
        <f t="shared" si="26"/>
        <v/>
      </c>
    </row>
    <row r="470" spans="1:28" s="158" customFormat="1" ht="20.25">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4"/>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5"/>
        <v>0</v>
      </c>
      <c r="Y470" s="202"/>
      <c r="Z470" s="202"/>
      <c r="AB470" s="203" t="str">
        <f t="shared" si="26"/>
        <v/>
      </c>
    </row>
    <row r="471" spans="1:28" s="158" customFormat="1" ht="20.25">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4"/>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5"/>
        <v>0</v>
      </c>
      <c r="Y471" s="202"/>
      <c r="Z471" s="202"/>
      <c r="AB471" s="203" t="str">
        <f t="shared" si="26"/>
        <v/>
      </c>
    </row>
    <row r="472" spans="1:28" s="158" customFormat="1" ht="20.25">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4"/>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5"/>
        <v>0</v>
      </c>
      <c r="Y472" s="202"/>
      <c r="Z472" s="202"/>
      <c r="AB472" s="203" t="str">
        <f t="shared" si="26"/>
        <v/>
      </c>
    </row>
    <row r="473" spans="1:28" s="158" customFormat="1" ht="20.25">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4"/>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5"/>
        <v>0</v>
      </c>
      <c r="Y473" s="202"/>
      <c r="Z473" s="202"/>
      <c r="AB473" s="203" t="str">
        <f t="shared" si="26"/>
        <v/>
      </c>
    </row>
    <row r="474" spans="1:28" s="158" customFormat="1" ht="20.25">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4"/>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5"/>
        <v>0</v>
      </c>
      <c r="Y474" s="202"/>
      <c r="Z474" s="202"/>
      <c r="AB474" s="203" t="str">
        <f t="shared" si="26"/>
        <v/>
      </c>
    </row>
    <row r="475" spans="1:28" s="158" customFormat="1" ht="20.25">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4"/>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5"/>
        <v>0</v>
      </c>
      <c r="Y475" s="202"/>
      <c r="Z475" s="202"/>
      <c r="AB475" s="203" t="str">
        <f t="shared" si="26"/>
        <v/>
      </c>
    </row>
    <row r="476" spans="1:28" s="158" customFormat="1" ht="20.25">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4"/>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5"/>
        <v>0</v>
      </c>
      <c r="Y476" s="202"/>
      <c r="Z476" s="202"/>
      <c r="AB476" s="203" t="str">
        <f t="shared" si="26"/>
        <v/>
      </c>
    </row>
    <row r="477" spans="1:28" s="158" customFormat="1" ht="20.25">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4"/>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5"/>
        <v>0</v>
      </c>
      <c r="Y477" s="202"/>
      <c r="Z477" s="202"/>
      <c r="AB477" s="203" t="str">
        <f t="shared" si="26"/>
        <v/>
      </c>
    </row>
    <row r="478" spans="1:28" s="158" customFormat="1" ht="20.25">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4"/>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5"/>
        <v>0</v>
      </c>
      <c r="Y478" s="202"/>
      <c r="Z478" s="202"/>
      <c r="AB478" s="203" t="str">
        <f t="shared" si="26"/>
        <v/>
      </c>
    </row>
    <row r="479" spans="1:28" s="158" customFormat="1" ht="20.25">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4"/>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5"/>
        <v>0</v>
      </c>
      <c r="Y479" s="202"/>
      <c r="Z479" s="202"/>
      <c r="AB479" s="203" t="str">
        <f t="shared" si="26"/>
        <v/>
      </c>
    </row>
    <row r="480" spans="1:28" s="158" customFormat="1" ht="20.25">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4"/>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5"/>
        <v>0</v>
      </c>
      <c r="Y480" s="202"/>
      <c r="Z480" s="202"/>
      <c r="AB480" s="203" t="str">
        <f t="shared" si="26"/>
        <v/>
      </c>
    </row>
    <row r="481" spans="1:28" s="158" customFormat="1" ht="20.25">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4"/>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5"/>
        <v>0</v>
      </c>
      <c r="Y481" s="202"/>
      <c r="Z481" s="202"/>
      <c r="AB481" s="203" t="str">
        <f t="shared" si="26"/>
        <v/>
      </c>
    </row>
    <row r="482" spans="1:28" s="158" customFormat="1" ht="20.25">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4"/>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5"/>
        <v>0</v>
      </c>
      <c r="Y482" s="202"/>
      <c r="Z482" s="202"/>
      <c r="AB482" s="203" t="str">
        <f t="shared" si="26"/>
        <v/>
      </c>
    </row>
    <row r="483" spans="1:28" s="158" customFormat="1" ht="20.25">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4"/>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5"/>
        <v>0</v>
      </c>
      <c r="Y483" s="202"/>
      <c r="Z483" s="202"/>
      <c r="AB483" s="203" t="str">
        <f t="shared" si="26"/>
        <v/>
      </c>
    </row>
    <row r="484" spans="1:28" s="158" customFormat="1" ht="20.25">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4"/>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5"/>
        <v>0</v>
      </c>
      <c r="Y484" s="202"/>
      <c r="Z484" s="202"/>
      <c r="AB484" s="203" t="str">
        <f t="shared" si="26"/>
        <v/>
      </c>
    </row>
    <row r="485" spans="1:28" s="158" customFormat="1" ht="20.25">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4"/>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5"/>
        <v>0</v>
      </c>
      <c r="Y485" s="202"/>
      <c r="Z485" s="202"/>
      <c r="AB485" s="203" t="str">
        <f t="shared" si="26"/>
        <v/>
      </c>
    </row>
    <row r="486" spans="1:28" s="158" customFormat="1" ht="20.25">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4"/>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5"/>
        <v>0</v>
      </c>
      <c r="Y486" s="202"/>
      <c r="Z486" s="202"/>
      <c r="AB486" s="203" t="str">
        <f t="shared" si="26"/>
        <v/>
      </c>
    </row>
    <row r="487" spans="1:28" s="158" customFormat="1" ht="20.25">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4"/>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5"/>
        <v>0</v>
      </c>
      <c r="Y487" s="202"/>
      <c r="Z487" s="202"/>
      <c r="AB487" s="203" t="str">
        <f t="shared" si="26"/>
        <v/>
      </c>
    </row>
    <row r="488" spans="1:28" s="158" customFormat="1" ht="20.25">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4"/>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5"/>
        <v>0</v>
      </c>
      <c r="Y488" s="202"/>
      <c r="Z488" s="202"/>
      <c r="AB488" s="203" t="str">
        <f t="shared" si="26"/>
        <v/>
      </c>
    </row>
    <row r="489" spans="1:28" s="158" customFormat="1" ht="20.25">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4"/>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5"/>
        <v>0</v>
      </c>
      <c r="Y489" s="202"/>
      <c r="Z489" s="202"/>
      <c r="AB489" s="203" t="str">
        <f t="shared" si="26"/>
        <v/>
      </c>
    </row>
    <row r="490" spans="1:28" s="158" customFormat="1" ht="20.25">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4"/>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5"/>
        <v>0</v>
      </c>
      <c r="Y490" s="202"/>
      <c r="Z490" s="202"/>
      <c r="AB490" s="203" t="str">
        <f t="shared" si="26"/>
        <v/>
      </c>
    </row>
    <row r="491" spans="1:28" s="158" customFormat="1" ht="20.25">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4"/>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5"/>
        <v>0</v>
      </c>
      <c r="Y491" s="202"/>
      <c r="Z491" s="202"/>
      <c r="AB491" s="203" t="str">
        <f t="shared" si="26"/>
        <v/>
      </c>
    </row>
    <row r="492" spans="1:28" s="158" customFormat="1" ht="20.25">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4"/>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5"/>
        <v>0</v>
      </c>
      <c r="Y492" s="202"/>
      <c r="Z492" s="202"/>
      <c r="AB492" s="203" t="str">
        <f t="shared" si="26"/>
        <v/>
      </c>
    </row>
    <row r="493" spans="1:28" s="158" customFormat="1" ht="20.25">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4"/>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5"/>
        <v>0</v>
      </c>
      <c r="Y493" s="202"/>
      <c r="Z493" s="202"/>
      <c r="AB493" s="203" t="str">
        <f t="shared" si="26"/>
        <v/>
      </c>
    </row>
    <row r="494" spans="1:28" s="158" customFormat="1" ht="20.25">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4"/>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5"/>
        <v>0</v>
      </c>
      <c r="Y494" s="202"/>
      <c r="Z494" s="202"/>
      <c r="AB494" s="203" t="str">
        <f t="shared" si="26"/>
        <v/>
      </c>
    </row>
    <row r="495" spans="1:28" s="158" customFormat="1" ht="20.25">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4"/>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5"/>
        <v>0</v>
      </c>
      <c r="Y495" s="202"/>
      <c r="Z495" s="202"/>
      <c r="AB495" s="203" t="str">
        <f t="shared" si="26"/>
        <v/>
      </c>
    </row>
    <row r="496" spans="1:28" s="158" customFormat="1" ht="20.25">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4"/>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5"/>
        <v>0</v>
      </c>
      <c r="Y496" s="202"/>
      <c r="Z496" s="202"/>
      <c r="AB496" s="203" t="str">
        <f t="shared" si="26"/>
        <v/>
      </c>
    </row>
    <row r="497" spans="1:28" s="158" customFormat="1" ht="20.25">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4"/>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5"/>
        <v>0</v>
      </c>
      <c r="Y497" s="202"/>
      <c r="Z497" s="202"/>
      <c r="AB497" s="203" t="str">
        <f t="shared" si="26"/>
        <v/>
      </c>
    </row>
    <row r="498" spans="1:28" s="158" customFormat="1" ht="20.25">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4"/>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5"/>
        <v>0</v>
      </c>
      <c r="Y498" s="202"/>
      <c r="Z498" s="202"/>
      <c r="AB498" s="203" t="str">
        <f t="shared" si="26"/>
        <v/>
      </c>
    </row>
    <row r="499" spans="1:28" s="158" customFormat="1" ht="20.25">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4"/>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5"/>
        <v>0</v>
      </c>
      <c r="Y499" s="202"/>
      <c r="Z499" s="202"/>
      <c r="AB499" s="203" t="str">
        <f t="shared" si="26"/>
        <v/>
      </c>
    </row>
    <row r="500" spans="1:28" s="158" customFormat="1" ht="20.25">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4"/>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5"/>
        <v>0</v>
      </c>
      <c r="Y500" s="202"/>
      <c r="Z500" s="202"/>
      <c r="AB500" s="203" t="str">
        <f t="shared" si="26"/>
        <v/>
      </c>
    </row>
    <row r="501" spans="1:28" s="158" customFormat="1" ht="20.25">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4"/>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5"/>
        <v>0</v>
      </c>
      <c r="Y501" s="202"/>
      <c r="Z501" s="202"/>
      <c r="AB501" s="203" t="str">
        <f t="shared" si="26"/>
        <v/>
      </c>
    </row>
    <row r="502" spans="1:28" s="158" customFormat="1" ht="20.25">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4"/>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5"/>
        <v>0</v>
      </c>
      <c r="Y502" s="202"/>
      <c r="Z502" s="202"/>
      <c r="AB502" s="203" t="str">
        <f t="shared" si="26"/>
        <v/>
      </c>
    </row>
    <row r="503" spans="1:28" s="158" customFormat="1" ht="20.25">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4"/>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5"/>
        <v>0</v>
      </c>
      <c r="Y503" s="202"/>
      <c r="Z503" s="202"/>
      <c r="AB503" s="203" t="str">
        <f t="shared" si="26"/>
        <v/>
      </c>
    </row>
    <row r="504" spans="1:28" s="158" customFormat="1" ht="20.25">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4"/>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5"/>
        <v>0</v>
      </c>
      <c r="Y504" s="202"/>
      <c r="Z504" s="202"/>
      <c r="AB504" s="203" t="str">
        <f t="shared" si="26"/>
        <v/>
      </c>
    </row>
    <row r="505" spans="1:28" s="158" customFormat="1" ht="20.25">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4"/>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5"/>
        <v>0</v>
      </c>
      <c r="Y505" s="202"/>
      <c r="Z505" s="202"/>
      <c r="AB505" s="203" t="str">
        <f t="shared" si="26"/>
        <v/>
      </c>
    </row>
    <row r="506" spans="1:28" s="158" customFormat="1" ht="20.25">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4"/>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5"/>
        <v>0</v>
      </c>
      <c r="Y506" s="202"/>
      <c r="Z506" s="202"/>
      <c r="AB506" s="203" t="str">
        <f t="shared" si="26"/>
        <v/>
      </c>
    </row>
    <row r="507" spans="1:28" s="158" customFormat="1" ht="20.25">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4"/>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5"/>
        <v>0</v>
      </c>
      <c r="Y507" s="202"/>
      <c r="Z507" s="202"/>
      <c r="AB507" s="203" t="str">
        <f t="shared" si="26"/>
        <v/>
      </c>
    </row>
    <row r="508" spans="1:28" s="158" customFormat="1" ht="20.25">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4"/>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5"/>
        <v>0</v>
      </c>
      <c r="Y508" s="202"/>
      <c r="Z508" s="202"/>
      <c r="AB508" s="203" t="str">
        <f t="shared" si="26"/>
        <v/>
      </c>
    </row>
    <row r="509" spans="1:28" s="158" customFormat="1" ht="20.25">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4"/>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5"/>
        <v>0</v>
      </c>
      <c r="Y509" s="202"/>
      <c r="Z509" s="202"/>
      <c r="AB509" s="203" t="str">
        <f t="shared" si="26"/>
        <v/>
      </c>
    </row>
    <row r="510" spans="1:28" s="158" customFormat="1" ht="20.25">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4"/>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5"/>
        <v>0</v>
      </c>
      <c r="Y510" s="202"/>
      <c r="Z510" s="202"/>
      <c r="AB510" s="203" t="str">
        <f t="shared" si="26"/>
        <v/>
      </c>
    </row>
    <row r="511" spans="1:28" s="158" customFormat="1" ht="20.25">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4"/>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5"/>
        <v>0</v>
      </c>
      <c r="Y511" s="202"/>
      <c r="Z511" s="202"/>
      <c r="AB511" s="203" t="str">
        <f t="shared" si="26"/>
        <v/>
      </c>
    </row>
    <row r="512" spans="1:28" s="158" customFormat="1" ht="20.25">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4"/>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5"/>
        <v>0</v>
      </c>
      <c r="Y512" s="202"/>
      <c r="Z512" s="202"/>
      <c r="AB512" s="203" t="str">
        <f t="shared" si="26"/>
        <v/>
      </c>
    </row>
    <row r="513" spans="1:28" s="158" customFormat="1" ht="20.25">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4"/>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5"/>
        <v>0</v>
      </c>
      <c r="Y513" s="202"/>
      <c r="Z513" s="202"/>
      <c r="AB513" s="203" t="str">
        <f t="shared" si="26"/>
        <v/>
      </c>
    </row>
    <row r="514" spans="1:28" s="158" customFormat="1" ht="20.25">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4"/>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5"/>
        <v>0</v>
      </c>
      <c r="Y514" s="202"/>
      <c r="Z514" s="202"/>
      <c r="AB514" s="203" t="str">
        <f t="shared" si="26"/>
        <v/>
      </c>
    </row>
    <row r="515" spans="1:28" s="158" customFormat="1" ht="20.25">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4"/>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5"/>
        <v>0</v>
      </c>
      <c r="Y515" s="202"/>
      <c r="Z515" s="202"/>
      <c r="AB515" s="203" t="str">
        <f t="shared" si="26"/>
        <v/>
      </c>
    </row>
    <row r="516" spans="1:28" s="158" customFormat="1" ht="20.25">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4"/>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5"/>
        <v>0</v>
      </c>
      <c r="Y516" s="202"/>
      <c r="Z516" s="202"/>
      <c r="AB516" s="203" t="str">
        <f t="shared" si="26"/>
        <v/>
      </c>
    </row>
    <row r="517" spans="1:28" s="158" customFormat="1" ht="20.25">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7">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8">IF(AND(C517="Smelter not listed",OR(LEN(D517)=0,LEN(E517)=0)),1,0)</f>
        <v>0</v>
      </c>
      <c r="Y517" s="202"/>
      <c r="Z517" s="202"/>
      <c r="AB517" s="203" t="str">
        <f t="shared" ref="AB517:AB580" si="29">B517&amp;C517</f>
        <v/>
      </c>
    </row>
    <row r="518" spans="1:28" s="158" customFormat="1" ht="20.25">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7"/>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8"/>
        <v>0</v>
      </c>
      <c r="Y518" s="202"/>
      <c r="Z518" s="202"/>
      <c r="AB518" s="203" t="str">
        <f t="shared" si="29"/>
        <v/>
      </c>
    </row>
    <row r="519" spans="1:28" s="158" customFormat="1" ht="20.25">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7"/>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8"/>
        <v>0</v>
      </c>
      <c r="Y519" s="202"/>
      <c r="Z519" s="202"/>
      <c r="AB519" s="203" t="str">
        <f t="shared" si="29"/>
        <v/>
      </c>
    </row>
    <row r="520" spans="1:28" s="158" customFormat="1" ht="20.25">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7"/>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8"/>
        <v>0</v>
      </c>
      <c r="Y520" s="202"/>
      <c r="Z520" s="202"/>
      <c r="AB520" s="203" t="str">
        <f t="shared" si="29"/>
        <v/>
      </c>
    </row>
    <row r="521" spans="1:28" s="158" customFormat="1" ht="20.25">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7"/>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8"/>
        <v>0</v>
      </c>
      <c r="Y521" s="202"/>
      <c r="Z521" s="202"/>
      <c r="AB521" s="203" t="str">
        <f t="shared" si="29"/>
        <v/>
      </c>
    </row>
    <row r="522" spans="1:28" s="158" customFormat="1" ht="20.25">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7"/>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8"/>
        <v>0</v>
      </c>
      <c r="Y522" s="202"/>
      <c r="Z522" s="202"/>
      <c r="AB522" s="203" t="str">
        <f t="shared" si="29"/>
        <v/>
      </c>
    </row>
    <row r="523" spans="1:28" s="158" customFormat="1" ht="20.25">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7"/>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8"/>
        <v>0</v>
      </c>
      <c r="Y523" s="202"/>
      <c r="Z523" s="202"/>
      <c r="AB523" s="203" t="str">
        <f t="shared" si="29"/>
        <v/>
      </c>
    </row>
    <row r="524" spans="1:28" s="158" customFormat="1" ht="20.25">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7"/>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8"/>
        <v>0</v>
      </c>
      <c r="Y524" s="202"/>
      <c r="Z524" s="202"/>
      <c r="AB524" s="203" t="str">
        <f t="shared" si="29"/>
        <v/>
      </c>
    </row>
    <row r="525" spans="1:28" s="158" customFormat="1" ht="20.25">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7"/>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8"/>
        <v>0</v>
      </c>
      <c r="Y525" s="202"/>
      <c r="Z525" s="202"/>
      <c r="AB525" s="203" t="str">
        <f t="shared" si="29"/>
        <v/>
      </c>
    </row>
    <row r="526" spans="1:28" s="158" customFormat="1" ht="20.25">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7"/>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8"/>
        <v>0</v>
      </c>
      <c r="Y526" s="202"/>
      <c r="Z526" s="202"/>
      <c r="AB526" s="203" t="str">
        <f t="shared" si="29"/>
        <v/>
      </c>
    </row>
    <row r="527" spans="1:28" s="158" customFormat="1" ht="20.25">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7"/>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8"/>
        <v>0</v>
      </c>
      <c r="Y527" s="202"/>
      <c r="Z527" s="202"/>
      <c r="AB527" s="203" t="str">
        <f t="shared" si="29"/>
        <v/>
      </c>
    </row>
    <row r="528" spans="1:28" s="158" customFormat="1" ht="20.25">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7"/>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8"/>
        <v>0</v>
      </c>
      <c r="Y528" s="202"/>
      <c r="Z528" s="202"/>
      <c r="AB528" s="203" t="str">
        <f t="shared" si="29"/>
        <v/>
      </c>
    </row>
    <row r="529" spans="1:28" s="158" customFormat="1" ht="20.25">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7"/>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8"/>
        <v>0</v>
      </c>
      <c r="Y529" s="202"/>
      <c r="Z529" s="202"/>
      <c r="AB529" s="203" t="str">
        <f t="shared" si="29"/>
        <v/>
      </c>
    </row>
    <row r="530" spans="1:28" s="158" customFormat="1" ht="20.25">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7"/>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8"/>
        <v>0</v>
      </c>
      <c r="Y530" s="202"/>
      <c r="Z530" s="202"/>
      <c r="AB530" s="203" t="str">
        <f t="shared" si="29"/>
        <v/>
      </c>
    </row>
    <row r="531" spans="1:28" s="158" customFormat="1" ht="20.25">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7"/>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8"/>
        <v>0</v>
      </c>
      <c r="Y531" s="202"/>
      <c r="Z531" s="202"/>
      <c r="AB531" s="203" t="str">
        <f t="shared" si="29"/>
        <v/>
      </c>
    </row>
    <row r="532" spans="1:28" s="158" customFormat="1" ht="20.25">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7"/>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8"/>
        <v>0</v>
      </c>
      <c r="Y532" s="202"/>
      <c r="Z532" s="202"/>
      <c r="AB532" s="203" t="str">
        <f t="shared" si="29"/>
        <v/>
      </c>
    </row>
    <row r="533" spans="1:28" s="158" customFormat="1" ht="20.25">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7"/>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8"/>
        <v>0</v>
      </c>
      <c r="Y533" s="202"/>
      <c r="Z533" s="202"/>
      <c r="AB533" s="203" t="str">
        <f t="shared" si="29"/>
        <v/>
      </c>
    </row>
    <row r="534" spans="1:28" s="158" customFormat="1" ht="20.25">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7"/>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8"/>
        <v>0</v>
      </c>
      <c r="Y534" s="202"/>
      <c r="Z534" s="202"/>
      <c r="AB534" s="203" t="str">
        <f t="shared" si="29"/>
        <v/>
      </c>
    </row>
    <row r="535" spans="1:28" s="158" customFormat="1" ht="20.25">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7"/>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8"/>
        <v>0</v>
      </c>
      <c r="Y535" s="202"/>
      <c r="Z535" s="202"/>
      <c r="AB535" s="203" t="str">
        <f t="shared" si="29"/>
        <v/>
      </c>
    </row>
    <row r="536" spans="1:28" s="158" customFormat="1" ht="20.25">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7"/>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8"/>
        <v>0</v>
      </c>
      <c r="Y536" s="202"/>
      <c r="Z536" s="202"/>
      <c r="AB536" s="203" t="str">
        <f t="shared" si="29"/>
        <v/>
      </c>
    </row>
    <row r="537" spans="1:28" s="158" customFormat="1" ht="20.25">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7"/>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8"/>
        <v>0</v>
      </c>
      <c r="Y537" s="202"/>
      <c r="Z537" s="202"/>
      <c r="AB537" s="203" t="str">
        <f t="shared" si="29"/>
        <v/>
      </c>
    </row>
    <row r="538" spans="1:28" s="158" customFormat="1" ht="20.25">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7"/>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8"/>
        <v>0</v>
      </c>
      <c r="Y538" s="202"/>
      <c r="Z538" s="202"/>
      <c r="AB538" s="203" t="str">
        <f t="shared" si="29"/>
        <v/>
      </c>
    </row>
    <row r="539" spans="1:28" s="158" customFormat="1" ht="20.25">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7"/>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8"/>
        <v>0</v>
      </c>
      <c r="Y539" s="202"/>
      <c r="Z539" s="202"/>
      <c r="AB539" s="203" t="str">
        <f t="shared" si="29"/>
        <v/>
      </c>
    </row>
    <row r="540" spans="1:28" s="158" customFormat="1" ht="20.25">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7"/>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8"/>
        <v>0</v>
      </c>
      <c r="Y540" s="202"/>
      <c r="Z540" s="202"/>
      <c r="AB540" s="203" t="str">
        <f t="shared" si="29"/>
        <v/>
      </c>
    </row>
    <row r="541" spans="1:28" s="158" customFormat="1" ht="20.25">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7"/>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8"/>
        <v>0</v>
      </c>
      <c r="Y541" s="202"/>
      <c r="Z541" s="202"/>
      <c r="AB541" s="203" t="str">
        <f t="shared" si="29"/>
        <v/>
      </c>
    </row>
    <row r="542" spans="1:28" s="158" customFormat="1" ht="20.25">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7"/>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8"/>
        <v>0</v>
      </c>
      <c r="Y542" s="202"/>
      <c r="Z542" s="202"/>
      <c r="AB542" s="203" t="str">
        <f t="shared" si="29"/>
        <v/>
      </c>
    </row>
    <row r="543" spans="1:28" s="158" customFormat="1" ht="20.25">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7"/>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8"/>
        <v>0</v>
      </c>
      <c r="Y543" s="202"/>
      <c r="Z543" s="202"/>
      <c r="AB543" s="203" t="str">
        <f t="shared" si="29"/>
        <v/>
      </c>
    </row>
    <row r="544" spans="1:28" s="158" customFormat="1" ht="20.25">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7"/>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8"/>
        <v>0</v>
      </c>
      <c r="Y544" s="202"/>
      <c r="Z544" s="202"/>
      <c r="AB544" s="203" t="str">
        <f t="shared" si="29"/>
        <v/>
      </c>
    </row>
    <row r="545" spans="1:28" s="158" customFormat="1" ht="20.25">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7"/>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8"/>
        <v>0</v>
      </c>
      <c r="Y545" s="202"/>
      <c r="Z545" s="202"/>
      <c r="AB545" s="203" t="str">
        <f t="shared" si="29"/>
        <v/>
      </c>
    </row>
    <row r="546" spans="1:28" s="158" customFormat="1" ht="20.25">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7"/>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8"/>
        <v>0</v>
      </c>
      <c r="Y546" s="202"/>
      <c r="Z546" s="202"/>
      <c r="AB546" s="203" t="str">
        <f t="shared" si="29"/>
        <v/>
      </c>
    </row>
    <row r="547" spans="1:28" s="158" customFormat="1" ht="20.25">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7"/>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8"/>
        <v>0</v>
      </c>
      <c r="Y547" s="202"/>
      <c r="Z547" s="202"/>
      <c r="AB547" s="203" t="str">
        <f t="shared" si="29"/>
        <v/>
      </c>
    </row>
    <row r="548" spans="1:28" s="158" customFormat="1" ht="20.25">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7"/>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8"/>
        <v>0</v>
      </c>
      <c r="Y548" s="202"/>
      <c r="Z548" s="202"/>
      <c r="AB548" s="203" t="str">
        <f t="shared" si="29"/>
        <v/>
      </c>
    </row>
    <row r="549" spans="1:28" s="158" customFormat="1" ht="20.25">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7"/>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8"/>
        <v>0</v>
      </c>
      <c r="Y549" s="202"/>
      <c r="Z549" s="202"/>
      <c r="AB549" s="203" t="str">
        <f t="shared" si="29"/>
        <v/>
      </c>
    </row>
    <row r="550" spans="1:28" s="158" customFormat="1" ht="20.25">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7"/>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8"/>
        <v>0</v>
      </c>
      <c r="Y550" s="202"/>
      <c r="Z550" s="202"/>
      <c r="AB550" s="203" t="str">
        <f t="shared" si="29"/>
        <v/>
      </c>
    </row>
    <row r="551" spans="1:28" s="158" customFormat="1" ht="20.25">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7"/>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8"/>
        <v>0</v>
      </c>
      <c r="Y551" s="202"/>
      <c r="Z551" s="202"/>
      <c r="AB551" s="203" t="str">
        <f t="shared" si="29"/>
        <v/>
      </c>
    </row>
    <row r="552" spans="1:28" s="158" customFormat="1" ht="20.25">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7"/>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8"/>
        <v>0</v>
      </c>
      <c r="Y552" s="202"/>
      <c r="Z552" s="202"/>
      <c r="AB552" s="203" t="str">
        <f t="shared" si="29"/>
        <v/>
      </c>
    </row>
    <row r="553" spans="1:28" s="158" customFormat="1" ht="20.25">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7"/>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8"/>
        <v>0</v>
      </c>
      <c r="Y553" s="202"/>
      <c r="Z553" s="202"/>
      <c r="AB553" s="203" t="str">
        <f t="shared" si="29"/>
        <v/>
      </c>
    </row>
    <row r="554" spans="1:28" s="158" customFormat="1" ht="20.25">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7"/>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8"/>
        <v>0</v>
      </c>
      <c r="Y554" s="202"/>
      <c r="Z554" s="202"/>
      <c r="AB554" s="203" t="str">
        <f t="shared" si="29"/>
        <v/>
      </c>
    </row>
    <row r="555" spans="1:28" s="158" customFormat="1" ht="20.25">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7"/>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8"/>
        <v>0</v>
      </c>
      <c r="Y555" s="202"/>
      <c r="Z555" s="202"/>
      <c r="AB555" s="203" t="str">
        <f t="shared" si="29"/>
        <v/>
      </c>
    </row>
    <row r="556" spans="1:28" s="158" customFormat="1" ht="20.25">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7"/>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8"/>
        <v>0</v>
      </c>
      <c r="Y556" s="202"/>
      <c r="Z556" s="202"/>
      <c r="AB556" s="203" t="str">
        <f t="shared" si="29"/>
        <v/>
      </c>
    </row>
    <row r="557" spans="1:28" s="158" customFormat="1" ht="20.25">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7"/>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8"/>
        <v>0</v>
      </c>
      <c r="Y557" s="202"/>
      <c r="Z557" s="202"/>
      <c r="AB557" s="203" t="str">
        <f t="shared" si="29"/>
        <v/>
      </c>
    </row>
    <row r="558" spans="1:28" s="158" customFormat="1" ht="20.25">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7"/>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8"/>
        <v>0</v>
      </c>
      <c r="Y558" s="202"/>
      <c r="Z558" s="202"/>
      <c r="AB558" s="203" t="str">
        <f t="shared" si="29"/>
        <v/>
      </c>
    </row>
    <row r="559" spans="1:28" s="158" customFormat="1" ht="20.25">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7"/>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8"/>
        <v>0</v>
      </c>
      <c r="Y559" s="202"/>
      <c r="Z559" s="202"/>
      <c r="AB559" s="203" t="str">
        <f t="shared" si="29"/>
        <v/>
      </c>
    </row>
    <row r="560" spans="1:28" s="158" customFormat="1" ht="20.25">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7"/>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8"/>
        <v>0</v>
      </c>
      <c r="Y560" s="202"/>
      <c r="Z560" s="202"/>
      <c r="AB560" s="203" t="str">
        <f t="shared" si="29"/>
        <v/>
      </c>
    </row>
    <row r="561" spans="1:28" s="158" customFormat="1" ht="20.25">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7"/>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8"/>
        <v>0</v>
      </c>
      <c r="Y561" s="202"/>
      <c r="Z561" s="202"/>
      <c r="AB561" s="203" t="str">
        <f t="shared" si="29"/>
        <v/>
      </c>
    </row>
    <row r="562" spans="1:28" s="158" customFormat="1" ht="20.25">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7"/>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8"/>
        <v>0</v>
      </c>
      <c r="Y562" s="202"/>
      <c r="Z562" s="202"/>
      <c r="AB562" s="203" t="str">
        <f t="shared" si="29"/>
        <v/>
      </c>
    </row>
    <row r="563" spans="1:28" s="158" customFormat="1" ht="20.25">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7"/>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8"/>
        <v>0</v>
      </c>
      <c r="Y563" s="202"/>
      <c r="Z563" s="202"/>
      <c r="AB563" s="203" t="str">
        <f t="shared" si="29"/>
        <v/>
      </c>
    </row>
    <row r="564" spans="1:28" s="158" customFormat="1" ht="20.25">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7"/>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8"/>
        <v>0</v>
      </c>
      <c r="Y564" s="202"/>
      <c r="Z564" s="202"/>
      <c r="AB564" s="203" t="str">
        <f t="shared" si="29"/>
        <v/>
      </c>
    </row>
    <row r="565" spans="1:28" s="158" customFormat="1" ht="20.25">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7"/>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8"/>
        <v>0</v>
      </c>
      <c r="Y565" s="202"/>
      <c r="Z565" s="202"/>
      <c r="AB565" s="203" t="str">
        <f t="shared" si="29"/>
        <v/>
      </c>
    </row>
    <row r="566" spans="1:28" s="158" customFormat="1" ht="20.25">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7"/>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8"/>
        <v>0</v>
      </c>
      <c r="Y566" s="202"/>
      <c r="Z566" s="202"/>
      <c r="AB566" s="203" t="str">
        <f t="shared" si="29"/>
        <v/>
      </c>
    </row>
    <row r="567" spans="1:28" s="158" customFormat="1" ht="20.25">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7"/>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8"/>
        <v>0</v>
      </c>
      <c r="Y567" s="202"/>
      <c r="Z567" s="202"/>
      <c r="AB567" s="203" t="str">
        <f t="shared" si="29"/>
        <v/>
      </c>
    </row>
    <row r="568" spans="1:28" s="158" customFormat="1" ht="20.25">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7"/>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8"/>
        <v>0</v>
      </c>
      <c r="Y568" s="202"/>
      <c r="Z568" s="202"/>
      <c r="AB568" s="203" t="str">
        <f t="shared" si="29"/>
        <v/>
      </c>
    </row>
    <row r="569" spans="1:28" s="158" customFormat="1" ht="20.25">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7"/>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8"/>
        <v>0</v>
      </c>
      <c r="Y569" s="202"/>
      <c r="Z569" s="202"/>
      <c r="AB569" s="203" t="str">
        <f t="shared" si="29"/>
        <v/>
      </c>
    </row>
    <row r="570" spans="1:28" s="158" customFormat="1" ht="20.25">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7"/>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8"/>
        <v>0</v>
      </c>
      <c r="Y570" s="202"/>
      <c r="Z570" s="202"/>
      <c r="AB570" s="203" t="str">
        <f t="shared" si="29"/>
        <v/>
      </c>
    </row>
    <row r="571" spans="1:28" s="158" customFormat="1" ht="20.25">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7"/>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8"/>
        <v>0</v>
      </c>
      <c r="Y571" s="202"/>
      <c r="Z571" s="202"/>
      <c r="AB571" s="203" t="str">
        <f t="shared" si="29"/>
        <v/>
      </c>
    </row>
    <row r="572" spans="1:28" s="158" customFormat="1" ht="20.25">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7"/>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8"/>
        <v>0</v>
      </c>
      <c r="Y572" s="202"/>
      <c r="Z572" s="202"/>
      <c r="AB572" s="203" t="str">
        <f t="shared" si="29"/>
        <v/>
      </c>
    </row>
    <row r="573" spans="1:28" s="158" customFormat="1" ht="20.25">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7"/>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8"/>
        <v>0</v>
      </c>
      <c r="Y573" s="202"/>
      <c r="Z573" s="202"/>
      <c r="AB573" s="203" t="str">
        <f t="shared" si="29"/>
        <v/>
      </c>
    </row>
    <row r="574" spans="1:28" s="158" customFormat="1" ht="20.25">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7"/>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8"/>
        <v>0</v>
      </c>
      <c r="Y574" s="202"/>
      <c r="Z574" s="202"/>
      <c r="AB574" s="203" t="str">
        <f t="shared" si="29"/>
        <v/>
      </c>
    </row>
    <row r="575" spans="1:28" s="158" customFormat="1" ht="20.25">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7"/>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8"/>
        <v>0</v>
      </c>
      <c r="Y575" s="202"/>
      <c r="Z575" s="202"/>
      <c r="AB575" s="203" t="str">
        <f t="shared" si="29"/>
        <v/>
      </c>
    </row>
    <row r="576" spans="1:28" s="158" customFormat="1" ht="20.25">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7"/>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8"/>
        <v>0</v>
      </c>
      <c r="Y576" s="202"/>
      <c r="Z576" s="202"/>
      <c r="AB576" s="203" t="str">
        <f t="shared" si="29"/>
        <v/>
      </c>
    </row>
    <row r="577" spans="1:28" s="158" customFormat="1" ht="20.25">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7"/>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8"/>
        <v>0</v>
      </c>
      <c r="Y577" s="202"/>
      <c r="Z577" s="202"/>
      <c r="AB577" s="203" t="str">
        <f t="shared" si="29"/>
        <v/>
      </c>
    </row>
    <row r="578" spans="1:28" s="158" customFormat="1" ht="20.25">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7"/>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8"/>
        <v>0</v>
      </c>
      <c r="Y578" s="202"/>
      <c r="Z578" s="202"/>
      <c r="AB578" s="203" t="str">
        <f t="shared" si="29"/>
        <v/>
      </c>
    </row>
    <row r="579" spans="1:28" s="158" customFormat="1" ht="20.25">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7"/>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8"/>
        <v>0</v>
      </c>
      <c r="Y579" s="202"/>
      <c r="Z579" s="202"/>
      <c r="AB579" s="203" t="str">
        <f t="shared" si="29"/>
        <v/>
      </c>
    </row>
    <row r="580" spans="1:28" s="158" customFormat="1" ht="20.25">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7"/>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8"/>
        <v>0</v>
      </c>
      <c r="Y580" s="202"/>
      <c r="Z580" s="202"/>
      <c r="AB580" s="203" t="str">
        <f t="shared" si="29"/>
        <v/>
      </c>
    </row>
    <row r="581" spans="1:28" s="158" customFormat="1" ht="20.25">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30">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31">IF(AND(C581="Smelter not listed",OR(LEN(D581)=0,LEN(E581)=0)),1,0)</f>
        <v>0</v>
      </c>
      <c r="Y581" s="202"/>
      <c r="Z581" s="202"/>
      <c r="AB581" s="203" t="str">
        <f t="shared" ref="AB581:AB644" si="32">B581&amp;C581</f>
        <v/>
      </c>
    </row>
    <row r="582" spans="1:28" s="158" customFormat="1" ht="20.25">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30"/>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31"/>
        <v>0</v>
      </c>
      <c r="Y582" s="202"/>
      <c r="Z582" s="202"/>
      <c r="AB582" s="203" t="str">
        <f t="shared" si="32"/>
        <v/>
      </c>
    </row>
    <row r="583" spans="1:28" s="158" customFormat="1" ht="20.25">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30"/>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31"/>
        <v>0</v>
      </c>
      <c r="Y583" s="202"/>
      <c r="Z583" s="202"/>
      <c r="AB583" s="203" t="str">
        <f t="shared" si="32"/>
        <v/>
      </c>
    </row>
    <row r="584" spans="1:28" s="158" customFormat="1" ht="20.25">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30"/>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31"/>
        <v>0</v>
      </c>
      <c r="Y584" s="202"/>
      <c r="Z584" s="202"/>
      <c r="AB584" s="203" t="str">
        <f t="shared" si="32"/>
        <v/>
      </c>
    </row>
    <row r="585" spans="1:28" s="158" customFormat="1" ht="20.25">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30"/>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31"/>
        <v>0</v>
      </c>
      <c r="Y585" s="202"/>
      <c r="Z585" s="202"/>
      <c r="AB585" s="203" t="str">
        <f t="shared" si="32"/>
        <v/>
      </c>
    </row>
    <row r="586" spans="1:28" s="158" customFormat="1" ht="20.25">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30"/>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31"/>
        <v>0</v>
      </c>
      <c r="Y586" s="202"/>
      <c r="Z586" s="202"/>
      <c r="AB586" s="203" t="str">
        <f t="shared" si="32"/>
        <v/>
      </c>
    </row>
    <row r="587" spans="1:28" s="158" customFormat="1" ht="20.25">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30"/>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31"/>
        <v>0</v>
      </c>
      <c r="Y587" s="202"/>
      <c r="Z587" s="202"/>
      <c r="AB587" s="203" t="str">
        <f t="shared" si="32"/>
        <v/>
      </c>
    </row>
    <row r="588" spans="1:28" s="158" customFormat="1" ht="20.25">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30"/>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31"/>
        <v>0</v>
      </c>
      <c r="Y588" s="202"/>
      <c r="Z588" s="202"/>
      <c r="AB588" s="203" t="str">
        <f t="shared" si="32"/>
        <v/>
      </c>
    </row>
    <row r="589" spans="1:28" s="158" customFormat="1" ht="20.25">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30"/>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31"/>
        <v>0</v>
      </c>
      <c r="Y589" s="202"/>
      <c r="Z589" s="202"/>
      <c r="AB589" s="203" t="str">
        <f t="shared" si="32"/>
        <v/>
      </c>
    </row>
    <row r="590" spans="1:28" s="158" customFormat="1" ht="20.25">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30"/>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31"/>
        <v>0</v>
      </c>
      <c r="Y590" s="202"/>
      <c r="Z590" s="202"/>
      <c r="AB590" s="203" t="str">
        <f t="shared" si="32"/>
        <v/>
      </c>
    </row>
    <row r="591" spans="1:28" s="158" customFormat="1" ht="20.25">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30"/>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31"/>
        <v>0</v>
      </c>
      <c r="Y591" s="202"/>
      <c r="Z591" s="202"/>
      <c r="AB591" s="203" t="str">
        <f t="shared" si="32"/>
        <v/>
      </c>
    </row>
    <row r="592" spans="1:28" s="158" customFormat="1" ht="20.25">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30"/>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31"/>
        <v>0</v>
      </c>
      <c r="Y592" s="202"/>
      <c r="Z592" s="202"/>
      <c r="AB592" s="203" t="str">
        <f t="shared" si="32"/>
        <v/>
      </c>
    </row>
    <row r="593" spans="1:28" s="158" customFormat="1" ht="20.25">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30"/>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31"/>
        <v>0</v>
      </c>
      <c r="Y593" s="202"/>
      <c r="Z593" s="202"/>
      <c r="AB593" s="203" t="str">
        <f t="shared" si="32"/>
        <v/>
      </c>
    </row>
    <row r="594" spans="1:28" s="158" customFormat="1" ht="20.25">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30"/>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31"/>
        <v>0</v>
      </c>
      <c r="Y594" s="202"/>
      <c r="Z594" s="202"/>
      <c r="AB594" s="203" t="str">
        <f t="shared" si="32"/>
        <v/>
      </c>
    </row>
    <row r="595" spans="1:28" s="158" customFormat="1" ht="20.25">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30"/>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31"/>
        <v>0</v>
      </c>
      <c r="Y595" s="202"/>
      <c r="Z595" s="202"/>
      <c r="AB595" s="203" t="str">
        <f t="shared" si="32"/>
        <v/>
      </c>
    </row>
    <row r="596" spans="1:28" s="158" customFormat="1" ht="20.25">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30"/>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31"/>
        <v>0</v>
      </c>
      <c r="Y596" s="202"/>
      <c r="Z596" s="202"/>
      <c r="AB596" s="203" t="str">
        <f t="shared" si="32"/>
        <v/>
      </c>
    </row>
    <row r="597" spans="1:28" s="158" customFormat="1" ht="20.25">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30"/>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31"/>
        <v>0</v>
      </c>
      <c r="Y597" s="202"/>
      <c r="Z597" s="202"/>
      <c r="AB597" s="203" t="str">
        <f t="shared" si="32"/>
        <v/>
      </c>
    </row>
    <row r="598" spans="1:28" s="158" customFormat="1" ht="20.25">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30"/>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31"/>
        <v>0</v>
      </c>
      <c r="Y598" s="202"/>
      <c r="Z598" s="202"/>
      <c r="AB598" s="203" t="str">
        <f t="shared" si="32"/>
        <v/>
      </c>
    </row>
    <row r="599" spans="1:28" s="158" customFormat="1" ht="20.25">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30"/>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31"/>
        <v>0</v>
      </c>
      <c r="Y599" s="202"/>
      <c r="Z599" s="202"/>
      <c r="AB599" s="203" t="str">
        <f t="shared" si="32"/>
        <v/>
      </c>
    </row>
    <row r="600" spans="1:28" s="158" customFormat="1" ht="20.25">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30"/>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31"/>
        <v>0</v>
      </c>
      <c r="Y600" s="202"/>
      <c r="Z600" s="202"/>
      <c r="AB600" s="203" t="str">
        <f t="shared" si="32"/>
        <v/>
      </c>
    </row>
    <row r="601" spans="1:28" s="158" customFormat="1" ht="20.25">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30"/>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31"/>
        <v>0</v>
      </c>
      <c r="Y601" s="202"/>
      <c r="Z601" s="202"/>
      <c r="AB601" s="203" t="str">
        <f t="shared" si="32"/>
        <v/>
      </c>
    </row>
    <row r="602" spans="1:28" s="158" customFormat="1" ht="20.25">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30"/>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31"/>
        <v>0</v>
      </c>
      <c r="Y602" s="202"/>
      <c r="Z602" s="202"/>
      <c r="AB602" s="203" t="str">
        <f t="shared" si="32"/>
        <v/>
      </c>
    </row>
    <row r="603" spans="1:28" s="158" customFormat="1" ht="20.25">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30"/>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31"/>
        <v>0</v>
      </c>
      <c r="Y603" s="202"/>
      <c r="Z603" s="202"/>
      <c r="AB603" s="203" t="str">
        <f t="shared" si="32"/>
        <v/>
      </c>
    </row>
    <row r="604" spans="1:28" s="158" customFormat="1" ht="20.25">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30"/>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31"/>
        <v>0</v>
      </c>
      <c r="Y604" s="202"/>
      <c r="Z604" s="202"/>
      <c r="AB604" s="203" t="str">
        <f t="shared" si="32"/>
        <v/>
      </c>
    </row>
    <row r="605" spans="1:28" s="158" customFormat="1" ht="20.25">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30"/>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31"/>
        <v>0</v>
      </c>
      <c r="Y605" s="202"/>
      <c r="Z605" s="202"/>
      <c r="AB605" s="203" t="str">
        <f t="shared" si="32"/>
        <v/>
      </c>
    </row>
    <row r="606" spans="1:28" s="158" customFormat="1" ht="20.25">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30"/>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31"/>
        <v>0</v>
      </c>
      <c r="Y606" s="202"/>
      <c r="Z606" s="202"/>
      <c r="AB606" s="203" t="str">
        <f t="shared" si="32"/>
        <v/>
      </c>
    </row>
    <row r="607" spans="1:28" s="158" customFormat="1" ht="20.25">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30"/>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31"/>
        <v>0</v>
      </c>
      <c r="Y607" s="202"/>
      <c r="Z607" s="202"/>
      <c r="AB607" s="203" t="str">
        <f t="shared" si="32"/>
        <v/>
      </c>
    </row>
    <row r="608" spans="1:28" s="158" customFormat="1" ht="20.25">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30"/>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31"/>
        <v>0</v>
      </c>
      <c r="Y608" s="202"/>
      <c r="Z608" s="202"/>
      <c r="AB608" s="203" t="str">
        <f t="shared" si="32"/>
        <v/>
      </c>
    </row>
    <row r="609" spans="1:28" s="158" customFormat="1" ht="20.25">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30"/>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31"/>
        <v>0</v>
      </c>
      <c r="Y609" s="202"/>
      <c r="Z609" s="202"/>
      <c r="AB609" s="203" t="str">
        <f t="shared" si="32"/>
        <v/>
      </c>
    </row>
    <row r="610" spans="1:28" s="158" customFormat="1" ht="20.25">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30"/>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31"/>
        <v>0</v>
      </c>
      <c r="Y610" s="202"/>
      <c r="Z610" s="202"/>
      <c r="AB610" s="203" t="str">
        <f t="shared" si="32"/>
        <v/>
      </c>
    </row>
    <row r="611" spans="1:28" s="158" customFormat="1" ht="20.25">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30"/>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31"/>
        <v>0</v>
      </c>
      <c r="Y611" s="202"/>
      <c r="Z611" s="202"/>
      <c r="AB611" s="203" t="str">
        <f t="shared" si="32"/>
        <v/>
      </c>
    </row>
    <row r="612" spans="1:28" s="158" customFormat="1" ht="20.25">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30"/>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31"/>
        <v>0</v>
      </c>
      <c r="Y612" s="202"/>
      <c r="Z612" s="202"/>
      <c r="AB612" s="203" t="str">
        <f t="shared" si="32"/>
        <v/>
      </c>
    </row>
    <row r="613" spans="1:28" s="158" customFormat="1" ht="20.25">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30"/>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31"/>
        <v>0</v>
      </c>
      <c r="Y613" s="202"/>
      <c r="Z613" s="202"/>
      <c r="AB613" s="203" t="str">
        <f t="shared" si="32"/>
        <v/>
      </c>
    </row>
    <row r="614" spans="1:28" s="158" customFormat="1" ht="20.25">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30"/>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31"/>
        <v>0</v>
      </c>
      <c r="Y614" s="202"/>
      <c r="Z614" s="202"/>
      <c r="AB614" s="203" t="str">
        <f t="shared" si="32"/>
        <v/>
      </c>
    </row>
    <row r="615" spans="1:28" s="158" customFormat="1" ht="20.25">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30"/>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31"/>
        <v>0</v>
      </c>
      <c r="Y615" s="202"/>
      <c r="Z615" s="202"/>
      <c r="AB615" s="203" t="str">
        <f t="shared" si="32"/>
        <v/>
      </c>
    </row>
    <row r="616" spans="1:28" s="158" customFormat="1" ht="20.25">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30"/>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31"/>
        <v>0</v>
      </c>
      <c r="Y616" s="202"/>
      <c r="Z616" s="202"/>
      <c r="AB616" s="203" t="str">
        <f t="shared" si="32"/>
        <v/>
      </c>
    </row>
    <row r="617" spans="1:28" s="158" customFormat="1" ht="20.25">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30"/>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31"/>
        <v>0</v>
      </c>
      <c r="Y617" s="202"/>
      <c r="Z617" s="202"/>
      <c r="AB617" s="203" t="str">
        <f t="shared" si="32"/>
        <v/>
      </c>
    </row>
    <row r="618" spans="1:28" s="158" customFormat="1" ht="20.25">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30"/>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31"/>
        <v>0</v>
      </c>
      <c r="Y618" s="202"/>
      <c r="Z618" s="202"/>
      <c r="AB618" s="203" t="str">
        <f t="shared" si="32"/>
        <v/>
      </c>
    </row>
    <row r="619" spans="1:28" s="158" customFormat="1" ht="20.25">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30"/>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31"/>
        <v>0</v>
      </c>
      <c r="Y619" s="202"/>
      <c r="Z619" s="202"/>
      <c r="AB619" s="203" t="str">
        <f t="shared" si="32"/>
        <v/>
      </c>
    </row>
    <row r="620" spans="1:28" s="158" customFormat="1" ht="20.25">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30"/>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31"/>
        <v>0</v>
      </c>
      <c r="Y620" s="202"/>
      <c r="Z620" s="202"/>
      <c r="AB620" s="203" t="str">
        <f t="shared" si="32"/>
        <v/>
      </c>
    </row>
    <row r="621" spans="1:28" s="158" customFormat="1" ht="20.25">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30"/>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31"/>
        <v>0</v>
      </c>
      <c r="Y621" s="202"/>
      <c r="Z621" s="202"/>
      <c r="AB621" s="203" t="str">
        <f t="shared" si="32"/>
        <v/>
      </c>
    </row>
    <row r="622" spans="1:28" s="158" customFormat="1" ht="20.25">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30"/>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31"/>
        <v>0</v>
      </c>
      <c r="Y622" s="202"/>
      <c r="Z622" s="202"/>
      <c r="AB622" s="203" t="str">
        <f t="shared" si="32"/>
        <v/>
      </c>
    </row>
    <row r="623" spans="1:28" s="158" customFormat="1" ht="20.25">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30"/>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31"/>
        <v>0</v>
      </c>
      <c r="Y623" s="202"/>
      <c r="Z623" s="202"/>
      <c r="AB623" s="203" t="str">
        <f t="shared" si="32"/>
        <v/>
      </c>
    </row>
    <row r="624" spans="1:28" s="158" customFormat="1" ht="20.25">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30"/>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31"/>
        <v>0</v>
      </c>
      <c r="Y624" s="202"/>
      <c r="Z624" s="202"/>
      <c r="AB624" s="203" t="str">
        <f t="shared" si="32"/>
        <v/>
      </c>
    </row>
    <row r="625" spans="1:28" s="158" customFormat="1" ht="20.25">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30"/>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31"/>
        <v>0</v>
      </c>
      <c r="Y625" s="202"/>
      <c r="Z625" s="202"/>
      <c r="AB625" s="203" t="str">
        <f t="shared" si="32"/>
        <v/>
      </c>
    </row>
    <row r="626" spans="1:28" s="158" customFormat="1" ht="20.25">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30"/>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31"/>
        <v>0</v>
      </c>
      <c r="Y626" s="202"/>
      <c r="Z626" s="202"/>
      <c r="AB626" s="203" t="str">
        <f t="shared" si="32"/>
        <v/>
      </c>
    </row>
    <row r="627" spans="1:28" s="158" customFormat="1" ht="20.25">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30"/>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31"/>
        <v>0</v>
      </c>
      <c r="Y627" s="202"/>
      <c r="Z627" s="202"/>
      <c r="AB627" s="203" t="str">
        <f t="shared" si="32"/>
        <v/>
      </c>
    </row>
    <row r="628" spans="1:28" s="158" customFormat="1" ht="20.25">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30"/>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31"/>
        <v>0</v>
      </c>
      <c r="Y628" s="202"/>
      <c r="Z628" s="202"/>
      <c r="AB628" s="203" t="str">
        <f t="shared" si="32"/>
        <v/>
      </c>
    </row>
    <row r="629" spans="1:28" s="158" customFormat="1" ht="20.25">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30"/>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31"/>
        <v>0</v>
      </c>
      <c r="Y629" s="202"/>
      <c r="Z629" s="202"/>
      <c r="AB629" s="203" t="str">
        <f t="shared" si="32"/>
        <v/>
      </c>
    </row>
    <row r="630" spans="1:28" s="158" customFormat="1" ht="20.25">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30"/>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31"/>
        <v>0</v>
      </c>
      <c r="Y630" s="202"/>
      <c r="Z630" s="202"/>
      <c r="AB630" s="203" t="str">
        <f t="shared" si="32"/>
        <v/>
      </c>
    </row>
    <row r="631" spans="1:28" s="158" customFormat="1" ht="20.25">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30"/>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31"/>
        <v>0</v>
      </c>
      <c r="Y631" s="202"/>
      <c r="Z631" s="202"/>
      <c r="AB631" s="203" t="str">
        <f t="shared" si="32"/>
        <v/>
      </c>
    </row>
    <row r="632" spans="1:28" s="158" customFormat="1" ht="20.25">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30"/>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31"/>
        <v>0</v>
      </c>
      <c r="Y632" s="202"/>
      <c r="Z632" s="202"/>
      <c r="AB632" s="203" t="str">
        <f t="shared" si="32"/>
        <v/>
      </c>
    </row>
    <row r="633" spans="1:28" s="158" customFormat="1" ht="20.25">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30"/>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31"/>
        <v>0</v>
      </c>
      <c r="Y633" s="202"/>
      <c r="Z633" s="202"/>
      <c r="AB633" s="203" t="str">
        <f t="shared" si="32"/>
        <v/>
      </c>
    </row>
    <row r="634" spans="1:28" s="158" customFormat="1" ht="20.25">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30"/>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31"/>
        <v>0</v>
      </c>
      <c r="Y634" s="202"/>
      <c r="Z634" s="202"/>
      <c r="AB634" s="203" t="str">
        <f t="shared" si="32"/>
        <v/>
      </c>
    </row>
    <row r="635" spans="1:28" s="158" customFormat="1" ht="20.25">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30"/>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31"/>
        <v>0</v>
      </c>
      <c r="Y635" s="202"/>
      <c r="Z635" s="202"/>
      <c r="AB635" s="203" t="str">
        <f t="shared" si="32"/>
        <v/>
      </c>
    </row>
    <row r="636" spans="1:28" s="158" customFormat="1" ht="20.25">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30"/>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31"/>
        <v>0</v>
      </c>
      <c r="Y636" s="202"/>
      <c r="Z636" s="202"/>
      <c r="AB636" s="203" t="str">
        <f t="shared" si="32"/>
        <v/>
      </c>
    </row>
    <row r="637" spans="1:28" s="158" customFormat="1" ht="20.25">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30"/>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31"/>
        <v>0</v>
      </c>
      <c r="Y637" s="202"/>
      <c r="Z637" s="202"/>
      <c r="AB637" s="203" t="str">
        <f t="shared" si="32"/>
        <v/>
      </c>
    </row>
    <row r="638" spans="1:28" s="158" customFormat="1" ht="20.25">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30"/>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31"/>
        <v>0</v>
      </c>
      <c r="Y638" s="202"/>
      <c r="Z638" s="202"/>
      <c r="AB638" s="203" t="str">
        <f t="shared" si="32"/>
        <v/>
      </c>
    </row>
    <row r="639" spans="1:28" s="158" customFormat="1" ht="20.25">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30"/>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31"/>
        <v>0</v>
      </c>
      <c r="Y639" s="202"/>
      <c r="Z639" s="202"/>
      <c r="AB639" s="203" t="str">
        <f t="shared" si="32"/>
        <v/>
      </c>
    </row>
    <row r="640" spans="1:28" s="158" customFormat="1" ht="20.25">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30"/>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31"/>
        <v>0</v>
      </c>
      <c r="Y640" s="202"/>
      <c r="Z640" s="202"/>
      <c r="AB640" s="203" t="str">
        <f t="shared" si="32"/>
        <v/>
      </c>
    </row>
    <row r="641" spans="1:28" s="158" customFormat="1" ht="20.25">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30"/>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31"/>
        <v>0</v>
      </c>
      <c r="Y641" s="202"/>
      <c r="Z641" s="202"/>
      <c r="AB641" s="203" t="str">
        <f t="shared" si="32"/>
        <v/>
      </c>
    </row>
    <row r="642" spans="1:28" s="158" customFormat="1" ht="20.25">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30"/>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31"/>
        <v>0</v>
      </c>
      <c r="Y642" s="202"/>
      <c r="Z642" s="202"/>
      <c r="AB642" s="203" t="str">
        <f t="shared" si="32"/>
        <v/>
      </c>
    </row>
    <row r="643" spans="1:28" s="158" customFormat="1" ht="20.25">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30"/>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31"/>
        <v>0</v>
      </c>
      <c r="Y643" s="202"/>
      <c r="Z643" s="202"/>
      <c r="AB643" s="203" t="str">
        <f t="shared" si="32"/>
        <v/>
      </c>
    </row>
    <row r="644" spans="1:28" s="158" customFormat="1" ht="20.25">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30"/>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31"/>
        <v>0</v>
      </c>
      <c r="Y644" s="202"/>
      <c r="Z644" s="202"/>
      <c r="AB644" s="203" t="str">
        <f t="shared" si="32"/>
        <v/>
      </c>
    </row>
    <row r="645" spans="1:28" s="158" customFormat="1" ht="20.25">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3">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4">IF(AND(C645="Smelter not listed",OR(LEN(D645)=0,LEN(E645)=0)),1,0)</f>
        <v>0</v>
      </c>
      <c r="Y645" s="202"/>
      <c r="Z645" s="202"/>
      <c r="AB645" s="203" t="str">
        <f t="shared" ref="AB645:AB708" si="35">B645&amp;C645</f>
        <v/>
      </c>
    </row>
    <row r="646" spans="1:28" s="158" customFormat="1" ht="20.25">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3"/>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4"/>
        <v>0</v>
      </c>
      <c r="Y646" s="202"/>
      <c r="Z646" s="202"/>
      <c r="AB646" s="203" t="str">
        <f t="shared" si="35"/>
        <v/>
      </c>
    </row>
    <row r="647" spans="1:28" s="158" customFormat="1" ht="20.25">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3"/>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4"/>
        <v>0</v>
      </c>
      <c r="Y647" s="202"/>
      <c r="Z647" s="202"/>
      <c r="AB647" s="203" t="str">
        <f t="shared" si="35"/>
        <v/>
      </c>
    </row>
    <row r="648" spans="1:28" s="158" customFormat="1" ht="20.25">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3"/>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4"/>
        <v>0</v>
      </c>
      <c r="Y648" s="202"/>
      <c r="Z648" s="202"/>
      <c r="AB648" s="203" t="str">
        <f t="shared" si="35"/>
        <v/>
      </c>
    </row>
    <row r="649" spans="1:28" s="158" customFormat="1" ht="20.25">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3"/>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4"/>
        <v>0</v>
      </c>
      <c r="Y649" s="202"/>
      <c r="Z649" s="202"/>
      <c r="AB649" s="203" t="str">
        <f t="shared" si="35"/>
        <v/>
      </c>
    </row>
    <row r="650" spans="1:28" s="158" customFormat="1" ht="20.25">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3"/>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4"/>
        <v>0</v>
      </c>
      <c r="Y650" s="202"/>
      <c r="Z650" s="202"/>
      <c r="AB650" s="203" t="str">
        <f t="shared" si="35"/>
        <v/>
      </c>
    </row>
    <row r="651" spans="1:28" s="158" customFormat="1" ht="20.25">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3"/>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4"/>
        <v>0</v>
      </c>
      <c r="Y651" s="202"/>
      <c r="Z651" s="202"/>
      <c r="AB651" s="203" t="str">
        <f t="shared" si="35"/>
        <v/>
      </c>
    </row>
    <row r="652" spans="1:28" s="158" customFormat="1" ht="20.25">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3"/>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4"/>
        <v>0</v>
      </c>
      <c r="Y652" s="202"/>
      <c r="Z652" s="202"/>
      <c r="AB652" s="203" t="str">
        <f t="shared" si="35"/>
        <v/>
      </c>
    </row>
    <row r="653" spans="1:28" s="158" customFormat="1" ht="20.25">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3"/>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4"/>
        <v>0</v>
      </c>
      <c r="Y653" s="202"/>
      <c r="Z653" s="202"/>
      <c r="AB653" s="203" t="str">
        <f t="shared" si="35"/>
        <v/>
      </c>
    </row>
    <row r="654" spans="1:28" s="158" customFormat="1" ht="20.25">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3"/>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4"/>
        <v>0</v>
      </c>
      <c r="Y654" s="202"/>
      <c r="Z654" s="202"/>
      <c r="AB654" s="203" t="str">
        <f t="shared" si="35"/>
        <v/>
      </c>
    </row>
    <row r="655" spans="1:28" s="158" customFormat="1" ht="20.25">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3"/>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4"/>
        <v>0</v>
      </c>
      <c r="Y655" s="202"/>
      <c r="Z655" s="202"/>
      <c r="AB655" s="203" t="str">
        <f t="shared" si="35"/>
        <v/>
      </c>
    </row>
    <row r="656" spans="1:28" s="158" customFormat="1" ht="20.25">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3"/>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4"/>
        <v>0</v>
      </c>
      <c r="Y656" s="202"/>
      <c r="Z656" s="202"/>
      <c r="AB656" s="203" t="str">
        <f t="shared" si="35"/>
        <v/>
      </c>
    </row>
    <row r="657" spans="1:28" s="158" customFormat="1" ht="20.25">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3"/>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4"/>
        <v>0</v>
      </c>
      <c r="Y657" s="202"/>
      <c r="Z657" s="202"/>
      <c r="AB657" s="203" t="str">
        <f t="shared" si="35"/>
        <v/>
      </c>
    </row>
    <row r="658" spans="1:28" s="158" customFormat="1" ht="20.25">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3"/>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4"/>
        <v>0</v>
      </c>
      <c r="Y658" s="202"/>
      <c r="Z658" s="202"/>
      <c r="AB658" s="203" t="str">
        <f t="shared" si="35"/>
        <v/>
      </c>
    </row>
    <row r="659" spans="1:28" s="158" customFormat="1" ht="20.25">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3"/>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4"/>
        <v>0</v>
      </c>
      <c r="Y659" s="202"/>
      <c r="Z659" s="202"/>
      <c r="AB659" s="203" t="str">
        <f t="shared" si="35"/>
        <v/>
      </c>
    </row>
    <row r="660" spans="1:28" s="158" customFormat="1" ht="20.25">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3"/>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4"/>
        <v>0</v>
      </c>
      <c r="Y660" s="202"/>
      <c r="Z660" s="202"/>
      <c r="AB660" s="203" t="str">
        <f t="shared" si="35"/>
        <v/>
      </c>
    </row>
    <row r="661" spans="1:28" s="158" customFormat="1" ht="20.25">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3"/>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4"/>
        <v>0</v>
      </c>
      <c r="Y661" s="202"/>
      <c r="Z661" s="202"/>
      <c r="AB661" s="203" t="str">
        <f t="shared" si="35"/>
        <v/>
      </c>
    </row>
    <row r="662" spans="1:28" s="158" customFormat="1" ht="20.25">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3"/>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4"/>
        <v>0</v>
      </c>
      <c r="Y662" s="202"/>
      <c r="Z662" s="202"/>
      <c r="AB662" s="203" t="str">
        <f t="shared" si="35"/>
        <v/>
      </c>
    </row>
    <row r="663" spans="1:28" s="158" customFormat="1" ht="20.25">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3"/>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4"/>
        <v>0</v>
      </c>
      <c r="Y663" s="202"/>
      <c r="Z663" s="202"/>
      <c r="AB663" s="203" t="str">
        <f t="shared" si="35"/>
        <v/>
      </c>
    </row>
    <row r="664" spans="1:28" s="158" customFormat="1" ht="20.25">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3"/>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4"/>
        <v>0</v>
      </c>
      <c r="Y664" s="202"/>
      <c r="Z664" s="202"/>
      <c r="AB664" s="203" t="str">
        <f t="shared" si="35"/>
        <v/>
      </c>
    </row>
    <row r="665" spans="1:28" s="158" customFormat="1" ht="20.25">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3"/>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4"/>
        <v>0</v>
      </c>
      <c r="Y665" s="202"/>
      <c r="Z665" s="202"/>
      <c r="AB665" s="203" t="str">
        <f t="shared" si="35"/>
        <v/>
      </c>
    </row>
    <row r="666" spans="1:28" s="158" customFormat="1" ht="20.25">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3"/>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4"/>
        <v>0</v>
      </c>
      <c r="Y666" s="202"/>
      <c r="Z666" s="202"/>
      <c r="AB666" s="203" t="str">
        <f t="shared" si="35"/>
        <v/>
      </c>
    </row>
    <row r="667" spans="1:28" s="158" customFormat="1" ht="20.25">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3"/>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4"/>
        <v>0</v>
      </c>
      <c r="Y667" s="202"/>
      <c r="Z667" s="202"/>
      <c r="AB667" s="203" t="str">
        <f t="shared" si="35"/>
        <v/>
      </c>
    </row>
    <row r="668" spans="1:28" s="158" customFormat="1" ht="20.25">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3"/>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4"/>
        <v>0</v>
      </c>
      <c r="Y668" s="202"/>
      <c r="Z668" s="202"/>
      <c r="AB668" s="203" t="str">
        <f t="shared" si="35"/>
        <v/>
      </c>
    </row>
    <row r="669" spans="1:28" s="158" customFormat="1" ht="20.25">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3"/>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4"/>
        <v>0</v>
      </c>
      <c r="Y669" s="202"/>
      <c r="Z669" s="202"/>
      <c r="AB669" s="203" t="str">
        <f t="shared" si="35"/>
        <v/>
      </c>
    </row>
    <row r="670" spans="1:28" s="158" customFormat="1" ht="20.25">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3"/>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4"/>
        <v>0</v>
      </c>
      <c r="Y670" s="202"/>
      <c r="Z670" s="202"/>
      <c r="AB670" s="203" t="str">
        <f t="shared" si="35"/>
        <v/>
      </c>
    </row>
    <row r="671" spans="1:28" s="158" customFormat="1" ht="20.25">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3"/>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4"/>
        <v>0</v>
      </c>
      <c r="Y671" s="202"/>
      <c r="Z671" s="202"/>
      <c r="AB671" s="203" t="str">
        <f t="shared" si="35"/>
        <v/>
      </c>
    </row>
    <row r="672" spans="1:28" s="158" customFormat="1" ht="20.25">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3"/>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4"/>
        <v>0</v>
      </c>
      <c r="Y672" s="202"/>
      <c r="Z672" s="202"/>
      <c r="AB672" s="203" t="str">
        <f t="shared" si="35"/>
        <v/>
      </c>
    </row>
    <row r="673" spans="1:28" s="158" customFormat="1" ht="20.25">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3"/>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4"/>
        <v>0</v>
      </c>
      <c r="Y673" s="202"/>
      <c r="Z673" s="202"/>
      <c r="AB673" s="203" t="str">
        <f t="shared" si="35"/>
        <v/>
      </c>
    </row>
    <row r="674" spans="1:28" s="158" customFormat="1" ht="20.25">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3"/>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4"/>
        <v>0</v>
      </c>
      <c r="Y674" s="202"/>
      <c r="Z674" s="202"/>
      <c r="AB674" s="203" t="str">
        <f t="shared" si="35"/>
        <v/>
      </c>
    </row>
    <row r="675" spans="1:28" s="158" customFormat="1" ht="20.25">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3"/>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4"/>
        <v>0</v>
      </c>
      <c r="Y675" s="202"/>
      <c r="Z675" s="202"/>
      <c r="AB675" s="203" t="str">
        <f t="shared" si="35"/>
        <v/>
      </c>
    </row>
    <row r="676" spans="1:28" s="158" customFormat="1" ht="20.25">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3"/>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4"/>
        <v>0</v>
      </c>
      <c r="Y676" s="202"/>
      <c r="Z676" s="202"/>
      <c r="AB676" s="203" t="str">
        <f t="shared" si="35"/>
        <v/>
      </c>
    </row>
    <row r="677" spans="1:28" s="158" customFormat="1" ht="20.25">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3"/>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4"/>
        <v>0</v>
      </c>
      <c r="Y677" s="202"/>
      <c r="Z677" s="202"/>
      <c r="AB677" s="203" t="str">
        <f t="shared" si="35"/>
        <v/>
      </c>
    </row>
    <row r="678" spans="1:28" s="158" customFormat="1" ht="20.25">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3"/>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4"/>
        <v>0</v>
      </c>
      <c r="Y678" s="202"/>
      <c r="Z678" s="202"/>
      <c r="AB678" s="203" t="str">
        <f t="shared" si="35"/>
        <v/>
      </c>
    </row>
    <row r="679" spans="1:28" s="158" customFormat="1" ht="20.25">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3"/>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4"/>
        <v>0</v>
      </c>
      <c r="Y679" s="202"/>
      <c r="Z679" s="202"/>
      <c r="AB679" s="203" t="str">
        <f t="shared" si="35"/>
        <v/>
      </c>
    </row>
    <row r="680" spans="1:28" s="158" customFormat="1" ht="20.25">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3"/>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4"/>
        <v>0</v>
      </c>
      <c r="Y680" s="202"/>
      <c r="Z680" s="202"/>
      <c r="AB680" s="203" t="str">
        <f t="shared" si="35"/>
        <v/>
      </c>
    </row>
    <row r="681" spans="1:28" s="158" customFormat="1" ht="20.25">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3"/>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4"/>
        <v>0</v>
      </c>
      <c r="Y681" s="202"/>
      <c r="Z681" s="202"/>
      <c r="AB681" s="203" t="str">
        <f t="shared" si="35"/>
        <v/>
      </c>
    </row>
    <row r="682" spans="1:28" s="158" customFormat="1" ht="20.25">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3"/>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4"/>
        <v>0</v>
      </c>
      <c r="Y682" s="202"/>
      <c r="Z682" s="202"/>
      <c r="AB682" s="203" t="str">
        <f t="shared" si="35"/>
        <v/>
      </c>
    </row>
    <row r="683" spans="1:28" s="158" customFormat="1" ht="20.25">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3"/>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4"/>
        <v>0</v>
      </c>
      <c r="Y683" s="202"/>
      <c r="Z683" s="202"/>
      <c r="AB683" s="203" t="str">
        <f t="shared" si="35"/>
        <v/>
      </c>
    </row>
    <row r="684" spans="1:28" s="158" customFormat="1" ht="20.25">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3"/>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4"/>
        <v>0</v>
      </c>
      <c r="Y684" s="202"/>
      <c r="Z684" s="202"/>
      <c r="AB684" s="203" t="str">
        <f t="shared" si="35"/>
        <v/>
      </c>
    </row>
    <row r="685" spans="1:28" s="158" customFormat="1" ht="20.25">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3"/>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4"/>
        <v>0</v>
      </c>
      <c r="Y685" s="202"/>
      <c r="Z685" s="202"/>
      <c r="AB685" s="203" t="str">
        <f t="shared" si="35"/>
        <v/>
      </c>
    </row>
    <row r="686" spans="1:28" s="158" customFormat="1" ht="20.25">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3"/>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4"/>
        <v>0</v>
      </c>
      <c r="Y686" s="202"/>
      <c r="Z686" s="202"/>
      <c r="AB686" s="203" t="str">
        <f t="shared" si="35"/>
        <v/>
      </c>
    </row>
    <row r="687" spans="1:28" s="158" customFormat="1" ht="20.25">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3"/>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4"/>
        <v>0</v>
      </c>
      <c r="Y687" s="202"/>
      <c r="Z687" s="202"/>
      <c r="AB687" s="203" t="str">
        <f t="shared" si="35"/>
        <v/>
      </c>
    </row>
    <row r="688" spans="1:28" s="158" customFormat="1" ht="20.25">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3"/>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4"/>
        <v>0</v>
      </c>
      <c r="Y688" s="202"/>
      <c r="Z688" s="202"/>
      <c r="AB688" s="203" t="str">
        <f t="shared" si="35"/>
        <v/>
      </c>
    </row>
    <row r="689" spans="1:28" s="158" customFormat="1" ht="20.25">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3"/>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4"/>
        <v>0</v>
      </c>
      <c r="Y689" s="202"/>
      <c r="Z689" s="202"/>
      <c r="AB689" s="203" t="str">
        <f t="shared" si="35"/>
        <v/>
      </c>
    </row>
    <row r="690" spans="1:28" s="158" customFormat="1" ht="20.25">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3"/>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4"/>
        <v>0</v>
      </c>
      <c r="Y690" s="202"/>
      <c r="Z690" s="202"/>
      <c r="AB690" s="203" t="str">
        <f t="shared" si="35"/>
        <v/>
      </c>
    </row>
    <row r="691" spans="1:28" s="158" customFormat="1" ht="20.25">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3"/>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4"/>
        <v>0</v>
      </c>
      <c r="Y691" s="202"/>
      <c r="Z691" s="202"/>
      <c r="AB691" s="203" t="str">
        <f t="shared" si="35"/>
        <v/>
      </c>
    </row>
    <row r="692" spans="1:28" s="158" customFormat="1" ht="20.25">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3"/>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4"/>
        <v>0</v>
      </c>
      <c r="Y692" s="202"/>
      <c r="Z692" s="202"/>
      <c r="AB692" s="203" t="str">
        <f t="shared" si="35"/>
        <v/>
      </c>
    </row>
    <row r="693" spans="1:28" s="158" customFormat="1" ht="20.25">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3"/>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4"/>
        <v>0</v>
      </c>
      <c r="Y693" s="202"/>
      <c r="Z693" s="202"/>
      <c r="AB693" s="203" t="str">
        <f t="shared" si="35"/>
        <v/>
      </c>
    </row>
    <row r="694" spans="1:28" s="158" customFormat="1" ht="20.25">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3"/>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4"/>
        <v>0</v>
      </c>
      <c r="Y694" s="202"/>
      <c r="Z694" s="202"/>
      <c r="AB694" s="203" t="str">
        <f t="shared" si="35"/>
        <v/>
      </c>
    </row>
    <row r="695" spans="1:28" s="158" customFormat="1" ht="20.25">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3"/>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4"/>
        <v>0</v>
      </c>
      <c r="Y695" s="202"/>
      <c r="Z695" s="202"/>
      <c r="AB695" s="203" t="str">
        <f t="shared" si="35"/>
        <v/>
      </c>
    </row>
    <row r="696" spans="1:28" s="158" customFormat="1" ht="20.25">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3"/>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4"/>
        <v>0</v>
      </c>
      <c r="Y696" s="202"/>
      <c r="Z696" s="202"/>
      <c r="AB696" s="203" t="str">
        <f t="shared" si="35"/>
        <v/>
      </c>
    </row>
    <row r="697" spans="1:28" s="158" customFormat="1" ht="20.25">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3"/>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4"/>
        <v>0</v>
      </c>
      <c r="Y697" s="202"/>
      <c r="Z697" s="202"/>
      <c r="AB697" s="203" t="str">
        <f t="shared" si="35"/>
        <v/>
      </c>
    </row>
    <row r="698" spans="1:28" s="158" customFormat="1" ht="20.25">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3"/>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4"/>
        <v>0</v>
      </c>
      <c r="Y698" s="202"/>
      <c r="Z698" s="202"/>
      <c r="AB698" s="203" t="str">
        <f t="shared" si="35"/>
        <v/>
      </c>
    </row>
    <row r="699" spans="1:28" s="158" customFormat="1" ht="20.25">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3"/>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4"/>
        <v>0</v>
      </c>
      <c r="Y699" s="202"/>
      <c r="Z699" s="202"/>
      <c r="AB699" s="203" t="str">
        <f t="shared" si="35"/>
        <v/>
      </c>
    </row>
    <row r="700" spans="1:28" s="158" customFormat="1" ht="20.25">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3"/>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4"/>
        <v>0</v>
      </c>
      <c r="Y700" s="202"/>
      <c r="Z700" s="202"/>
      <c r="AB700" s="203" t="str">
        <f t="shared" si="35"/>
        <v/>
      </c>
    </row>
    <row r="701" spans="1:28" s="158" customFormat="1" ht="20.25">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3"/>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4"/>
        <v>0</v>
      </c>
      <c r="Y701" s="202"/>
      <c r="Z701" s="202"/>
      <c r="AB701" s="203" t="str">
        <f t="shared" si="35"/>
        <v/>
      </c>
    </row>
    <row r="702" spans="1:28" s="158" customFormat="1" ht="20.25">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3"/>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4"/>
        <v>0</v>
      </c>
      <c r="Y702" s="202"/>
      <c r="Z702" s="202"/>
      <c r="AB702" s="203" t="str">
        <f t="shared" si="35"/>
        <v/>
      </c>
    </row>
    <row r="703" spans="1:28" s="158" customFormat="1" ht="20.25">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3"/>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4"/>
        <v>0</v>
      </c>
      <c r="Y703" s="202"/>
      <c r="Z703" s="202"/>
      <c r="AB703" s="203" t="str">
        <f t="shared" si="35"/>
        <v/>
      </c>
    </row>
    <row r="704" spans="1:28" s="158" customFormat="1" ht="20.25">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3"/>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4"/>
        <v>0</v>
      </c>
      <c r="Y704" s="202"/>
      <c r="Z704" s="202"/>
      <c r="AB704" s="203" t="str">
        <f t="shared" si="35"/>
        <v/>
      </c>
    </row>
    <row r="705" spans="1:28" s="158" customFormat="1" ht="20.25">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3"/>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4"/>
        <v>0</v>
      </c>
      <c r="Y705" s="202"/>
      <c r="Z705" s="202"/>
      <c r="AB705" s="203" t="str">
        <f t="shared" si="35"/>
        <v/>
      </c>
    </row>
    <row r="706" spans="1:28" s="158" customFormat="1" ht="20.25">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3"/>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4"/>
        <v>0</v>
      </c>
      <c r="Y706" s="202"/>
      <c r="Z706" s="202"/>
      <c r="AB706" s="203" t="str">
        <f t="shared" si="35"/>
        <v/>
      </c>
    </row>
    <row r="707" spans="1:28" s="158" customFormat="1" ht="20.25">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3"/>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4"/>
        <v>0</v>
      </c>
      <c r="Y707" s="202"/>
      <c r="Z707" s="202"/>
      <c r="AB707" s="203" t="str">
        <f t="shared" si="35"/>
        <v/>
      </c>
    </row>
    <row r="708" spans="1:28" s="158" customFormat="1" ht="20.25">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3"/>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4"/>
        <v>0</v>
      </c>
      <c r="Y708" s="202"/>
      <c r="Z708" s="202"/>
      <c r="AB708" s="203" t="str">
        <f t="shared" si="35"/>
        <v/>
      </c>
    </row>
    <row r="709" spans="1:28" s="158" customFormat="1" ht="20.25">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6">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7">IF(AND(C709="Smelter not listed",OR(LEN(D709)=0,LEN(E709)=0)),1,0)</f>
        <v>0</v>
      </c>
      <c r="Y709" s="202"/>
      <c r="Z709" s="202"/>
      <c r="AB709" s="203" t="str">
        <f t="shared" ref="AB709:AB772" si="38">B709&amp;C709</f>
        <v/>
      </c>
    </row>
    <row r="710" spans="1:28" s="158" customFormat="1" ht="20.25">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6"/>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7"/>
        <v>0</v>
      </c>
      <c r="Y710" s="202"/>
      <c r="Z710" s="202"/>
      <c r="AB710" s="203" t="str">
        <f t="shared" si="38"/>
        <v/>
      </c>
    </row>
    <row r="711" spans="1:28" s="158" customFormat="1" ht="20.25">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6"/>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7"/>
        <v>0</v>
      </c>
      <c r="Y711" s="202"/>
      <c r="Z711" s="202"/>
      <c r="AB711" s="203" t="str">
        <f t="shared" si="38"/>
        <v/>
      </c>
    </row>
    <row r="712" spans="1:28" s="158" customFormat="1" ht="20.25">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6"/>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7"/>
        <v>0</v>
      </c>
      <c r="Y712" s="202"/>
      <c r="Z712" s="202"/>
      <c r="AB712" s="203" t="str">
        <f t="shared" si="38"/>
        <v/>
      </c>
    </row>
    <row r="713" spans="1:28" s="158" customFormat="1" ht="20.25">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6"/>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7"/>
        <v>0</v>
      </c>
      <c r="Y713" s="202"/>
      <c r="Z713" s="202"/>
      <c r="AB713" s="203" t="str">
        <f t="shared" si="38"/>
        <v/>
      </c>
    </row>
    <row r="714" spans="1:28" s="158" customFormat="1" ht="20.25">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6"/>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7"/>
        <v>0</v>
      </c>
      <c r="Y714" s="202"/>
      <c r="Z714" s="202"/>
      <c r="AB714" s="203" t="str">
        <f t="shared" si="38"/>
        <v/>
      </c>
    </row>
    <row r="715" spans="1:28" s="158" customFormat="1" ht="20.25">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6"/>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7"/>
        <v>0</v>
      </c>
      <c r="Y715" s="202"/>
      <c r="Z715" s="202"/>
      <c r="AB715" s="203" t="str">
        <f t="shared" si="38"/>
        <v/>
      </c>
    </row>
    <row r="716" spans="1:28" s="158" customFormat="1" ht="20.25">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6"/>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7"/>
        <v>0</v>
      </c>
      <c r="Y716" s="202"/>
      <c r="Z716" s="202"/>
      <c r="AB716" s="203" t="str">
        <f t="shared" si="38"/>
        <v/>
      </c>
    </row>
    <row r="717" spans="1:28" s="158" customFormat="1" ht="20.25">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6"/>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7"/>
        <v>0</v>
      </c>
      <c r="Y717" s="202"/>
      <c r="Z717" s="202"/>
      <c r="AB717" s="203" t="str">
        <f t="shared" si="38"/>
        <v/>
      </c>
    </row>
    <row r="718" spans="1:28" s="158" customFormat="1" ht="20.25">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6"/>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7"/>
        <v>0</v>
      </c>
      <c r="Y718" s="202"/>
      <c r="Z718" s="202"/>
      <c r="AB718" s="203" t="str">
        <f t="shared" si="38"/>
        <v/>
      </c>
    </row>
    <row r="719" spans="1:28" s="158" customFormat="1" ht="20.25">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6"/>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7"/>
        <v>0</v>
      </c>
      <c r="Y719" s="202"/>
      <c r="Z719" s="202"/>
      <c r="AB719" s="203" t="str">
        <f t="shared" si="38"/>
        <v/>
      </c>
    </row>
    <row r="720" spans="1:28" s="158" customFormat="1" ht="20.25">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6"/>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7"/>
        <v>0</v>
      </c>
      <c r="Y720" s="202"/>
      <c r="Z720" s="202"/>
      <c r="AB720" s="203" t="str">
        <f t="shared" si="38"/>
        <v/>
      </c>
    </row>
    <row r="721" spans="1:28" s="158" customFormat="1" ht="20.25">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6"/>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7"/>
        <v>0</v>
      </c>
      <c r="Y721" s="202"/>
      <c r="Z721" s="202"/>
      <c r="AB721" s="203" t="str">
        <f t="shared" si="38"/>
        <v/>
      </c>
    </row>
    <row r="722" spans="1:28" s="158" customFormat="1" ht="20.25">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6"/>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7"/>
        <v>0</v>
      </c>
      <c r="Y722" s="202"/>
      <c r="Z722" s="202"/>
      <c r="AB722" s="203" t="str">
        <f t="shared" si="38"/>
        <v/>
      </c>
    </row>
    <row r="723" spans="1:28" s="158" customFormat="1" ht="20.25">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6"/>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7"/>
        <v>0</v>
      </c>
      <c r="Y723" s="202"/>
      <c r="Z723" s="202"/>
      <c r="AB723" s="203" t="str">
        <f t="shared" si="38"/>
        <v/>
      </c>
    </row>
    <row r="724" spans="1:28" s="158" customFormat="1" ht="20.25">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6"/>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7"/>
        <v>0</v>
      </c>
      <c r="Y724" s="202"/>
      <c r="Z724" s="202"/>
      <c r="AB724" s="203" t="str">
        <f t="shared" si="38"/>
        <v/>
      </c>
    </row>
    <row r="725" spans="1:28" s="158" customFormat="1" ht="20.25">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6"/>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7"/>
        <v>0</v>
      </c>
      <c r="Y725" s="202"/>
      <c r="Z725" s="202"/>
      <c r="AB725" s="203" t="str">
        <f t="shared" si="38"/>
        <v/>
      </c>
    </row>
    <row r="726" spans="1:28" s="158" customFormat="1" ht="20.25">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6"/>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7"/>
        <v>0</v>
      </c>
      <c r="Y726" s="202"/>
      <c r="Z726" s="202"/>
      <c r="AB726" s="203" t="str">
        <f t="shared" si="38"/>
        <v/>
      </c>
    </row>
    <row r="727" spans="1:28" s="158" customFormat="1" ht="20.25">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6"/>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7"/>
        <v>0</v>
      </c>
      <c r="Y727" s="202"/>
      <c r="Z727" s="202"/>
      <c r="AB727" s="203" t="str">
        <f t="shared" si="38"/>
        <v/>
      </c>
    </row>
    <row r="728" spans="1:28" s="158" customFormat="1" ht="20.25">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6"/>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7"/>
        <v>0</v>
      </c>
      <c r="Y728" s="202"/>
      <c r="Z728" s="202"/>
      <c r="AB728" s="203" t="str">
        <f t="shared" si="38"/>
        <v/>
      </c>
    </row>
    <row r="729" spans="1:28" s="158" customFormat="1" ht="20.25">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6"/>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7"/>
        <v>0</v>
      </c>
      <c r="Y729" s="202"/>
      <c r="Z729" s="202"/>
      <c r="AB729" s="203" t="str">
        <f t="shared" si="38"/>
        <v/>
      </c>
    </row>
    <row r="730" spans="1:28" s="158" customFormat="1" ht="20.25">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6"/>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7"/>
        <v>0</v>
      </c>
      <c r="Y730" s="202"/>
      <c r="Z730" s="202"/>
      <c r="AB730" s="203" t="str">
        <f t="shared" si="38"/>
        <v/>
      </c>
    </row>
    <row r="731" spans="1:28" s="158" customFormat="1" ht="20.25">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6"/>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7"/>
        <v>0</v>
      </c>
      <c r="Y731" s="202"/>
      <c r="Z731" s="202"/>
      <c r="AB731" s="203" t="str">
        <f t="shared" si="38"/>
        <v/>
      </c>
    </row>
    <row r="732" spans="1:28" s="158" customFormat="1" ht="20.25">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6"/>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7"/>
        <v>0</v>
      </c>
      <c r="Y732" s="202"/>
      <c r="Z732" s="202"/>
      <c r="AB732" s="203" t="str">
        <f t="shared" si="38"/>
        <v/>
      </c>
    </row>
    <row r="733" spans="1:28" s="158" customFormat="1" ht="20.25">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6"/>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7"/>
        <v>0</v>
      </c>
      <c r="Y733" s="202"/>
      <c r="Z733" s="202"/>
      <c r="AB733" s="203" t="str">
        <f t="shared" si="38"/>
        <v/>
      </c>
    </row>
    <row r="734" spans="1:28" s="158" customFormat="1" ht="20.25">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6"/>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7"/>
        <v>0</v>
      </c>
      <c r="Y734" s="202"/>
      <c r="Z734" s="202"/>
      <c r="AB734" s="203" t="str">
        <f t="shared" si="38"/>
        <v/>
      </c>
    </row>
    <row r="735" spans="1:28" s="158" customFormat="1" ht="20.25">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6"/>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7"/>
        <v>0</v>
      </c>
      <c r="Y735" s="202"/>
      <c r="Z735" s="202"/>
      <c r="AB735" s="203" t="str">
        <f t="shared" si="38"/>
        <v/>
      </c>
    </row>
    <row r="736" spans="1:28" s="158" customFormat="1" ht="20.25">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6"/>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7"/>
        <v>0</v>
      </c>
      <c r="Y736" s="202"/>
      <c r="Z736" s="202"/>
      <c r="AB736" s="203" t="str">
        <f t="shared" si="38"/>
        <v/>
      </c>
    </row>
    <row r="737" spans="1:28" s="158" customFormat="1" ht="20.25">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6"/>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7"/>
        <v>0</v>
      </c>
      <c r="Y737" s="202"/>
      <c r="Z737" s="202"/>
      <c r="AB737" s="203" t="str">
        <f t="shared" si="38"/>
        <v/>
      </c>
    </row>
    <row r="738" spans="1:28" s="158" customFormat="1" ht="20.25">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6"/>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7"/>
        <v>0</v>
      </c>
      <c r="Y738" s="202"/>
      <c r="Z738" s="202"/>
      <c r="AB738" s="203" t="str">
        <f t="shared" si="38"/>
        <v/>
      </c>
    </row>
    <row r="739" spans="1:28" s="158" customFormat="1" ht="20.25">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6"/>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7"/>
        <v>0</v>
      </c>
      <c r="Y739" s="202"/>
      <c r="Z739" s="202"/>
      <c r="AB739" s="203" t="str">
        <f t="shared" si="38"/>
        <v/>
      </c>
    </row>
    <row r="740" spans="1:28" s="158" customFormat="1" ht="20.25">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6"/>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7"/>
        <v>0</v>
      </c>
      <c r="Y740" s="202"/>
      <c r="Z740" s="202"/>
      <c r="AB740" s="203" t="str">
        <f t="shared" si="38"/>
        <v/>
      </c>
    </row>
    <row r="741" spans="1:28" s="158" customFormat="1" ht="20.25">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6"/>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7"/>
        <v>0</v>
      </c>
      <c r="Y741" s="202"/>
      <c r="Z741" s="202"/>
      <c r="AB741" s="203" t="str">
        <f t="shared" si="38"/>
        <v/>
      </c>
    </row>
    <row r="742" spans="1:28" s="158" customFormat="1" ht="20.25">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6"/>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7"/>
        <v>0</v>
      </c>
      <c r="Y742" s="202"/>
      <c r="Z742" s="202"/>
      <c r="AB742" s="203" t="str">
        <f t="shared" si="38"/>
        <v/>
      </c>
    </row>
    <row r="743" spans="1:28" s="158" customFormat="1" ht="20.25">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6"/>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7"/>
        <v>0</v>
      </c>
      <c r="Y743" s="202"/>
      <c r="Z743" s="202"/>
      <c r="AB743" s="203" t="str">
        <f t="shared" si="38"/>
        <v/>
      </c>
    </row>
    <row r="744" spans="1:28" s="158" customFormat="1" ht="20.25">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6"/>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7"/>
        <v>0</v>
      </c>
      <c r="Y744" s="202"/>
      <c r="Z744" s="202"/>
      <c r="AB744" s="203" t="str">
        <f t="shared" si="38"/>
        <v/>
      </c>
    </row>
    <row r="745" spans="1:28" s="158" customFormat="1" ht="20.25">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6"/>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7"/>
        <v>0</v>
      </c>
      <c r="Y745" s="202"/>
      <c r="Z745" s="202"/>
      <c r="AB745" s="203" t="str">
        <f t="shared" si="38"/>
        <v/>
      </c>
    </row>
    <row r="746" spans="1:28" s="158" customFormat="1" ht="20.25">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6"/>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7"/>
        <v>0</v>
      </c>
      <c r="Y746" s="202"/>
      <c r="Z746" s="202"/>
      <c r="AB746" s="203" t="str">
        <f t="shared" si="38"/>
        <v/>
      </c>
    </row>
    <row r="747" spans="1:28" s="158" customFormat="1" ht="20.25">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6"/>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7"/>
        <v>0</v>
      </c>
      <c r="Y747" s="202"/>
      <c r="Z747" s="202"/>
      <c r="AB747" s="203" t="str">
        <f t="shared" si="38"/>
        <v/>
      </c>
    </row>
    <row r="748" spans="1:28" s="158" customFormat="1" ht="20.25">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6"/>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7"/>
        <v>0</v>
      </c>
      <c r="Y748" s="202"/>
      <c r="Z748" s="202"/>
      <c r="AB748" s="203" t="str">
        <f t="shared" si="38"/>
        <v/>
      </c>
    </row>
    <row r="749" spans="1:28" s="158" customFormat="1" ht="20.25">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6"/>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7"/>
        <v>0</v>
      </c>
      <c r="Y749" s="202"/>
      <c r="Z749" s="202"/>
      <c r="AB749" s="203" t="str">
        <f t="shared" si="38"/>
        <v/>
      </c>
    </row>
    <row r="750" spans="1:28" s="158" customFormat="1" ht="20.25">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6"/>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7"/>
        <v>0</v>
      </c>
      <c r="Y750" s="202"/>
      <c r="Z750" s="202"/>
      <c r="AB750" s="203" t="str">
        <f t="shared" si="38"/>
        <v/>
      </c>
    </row>
    <row r="751" spans="1:28" s="158" customFormat="1" ht="20.25">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6"/>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7"/>
        <v>0</v>
      </c>
      <c r="Y751" s="202"/>
      <c r="Z751" s="202"/>
      <c r="AB751" s="203" t="str">
        <f t="shared" si="38"/>
        <v/>
      </c>
    </row>
    <row r="752" spans="1:28" s="158" customFormat="1" ht="20.25">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6"/>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7"/>
        <v>0</v>
      </c>
      <c r="Y752" s="202"/>
      <c r="Z752" s="202"/>
      <c r="AB752" s="203" t="str">
        <f t="shared" si="38"/>
        <v/>
      </c>
    </row>
    <row r="753" spans="1:28" s="158" customFormat="1" ht="20.25">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6"/>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7"/>
        <v>0</v>
      </c>
      <c r="Y753" s="202"/>
      <c r="Z753" s="202"/>
      <c r="AB753" s="203" t="str">
        <f t="shared" si="38"/>
        <v/>
      </c>
    </row>
    <row r="754" spans="1:28" s="158" customFormat="1" ht="20.25">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6"/>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7"/>
        <v>0</v>
      </c>
      <c r="Y754" s="202"/>
      <c r="Z754" s="202"/>
      <c r="AB754" s="203" t="str">
        <f t="shared" si="38"/>
        <v/>
      </c>
    </row>
    <row r="755" spans="1:28" s="158" customFormat="1" ht="20.25">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6"/>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7"/>
        <v>0</v>
      </c>
      <c r="Y755" s="202"/>
      <c r="Z755" s="202"/>
      <c r="AB755" s="203" t="str">
        <f t="shared" si="38"/>
        <v/>
      </c>
    </row>
    <row r="756" spans="1:28" s="158" customFormat="1" ht="20.25">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6"/>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7"/>
        <v>0</v>
      </c>
      <c r="Y756" s="202"/>
      <c r="Z756" s="202"/>
      <c r="AB756" s="203" t="str">
        <f t="shared" si="38"/>
        <v/>
      </c>
    </row>
    <row r="757" spans="1:28" s="158" customFormat="1" ht="20.25">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6"/>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7"/>
        <v>0</v>
      </c>
      <c r="Y757" s="202"/>
      <c r="Z757" s="202"/>
      <c r="AB757" s="203" t="str">
        <f t="shared" si="38"/>
        <v/>
      </c>
    </row>
    <row r="758" spans="1:28" s="158" customFormat="1" ht="20.25">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6"/>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7"/>
        <v>0</v>
      </c>
      <c r="Y758" s="202"/>
      <c r="Z758" s="202"/>
      <c r="AB758" s="203" t="str">
        <f t="shared" si="38"/>
        <v/>
      </c>
    </row>
    <row r="759" spans="1:28" s="158" customFormat="1" ht="20.25">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6"/>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7"/>
        <v>0</v>
      </c>
      <c r="Y759" s="202"/>
      <c r="Z759" s="202"/>
      <c r="AB759" s="203" t="str">
        <f t="shared" si="38"/>
        <v/>
      </c>
    </row>
    <row r="760" spans="1:28" s="158" customFormat="1" ht="20.25">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6"/>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7"/>
        <v>0</v>
      </c>
      <c r="Y760" s="202"/>
      <c r="Z760" s="202"/>
      <c r="AB760" s="203" t="str">
        <f t="shared" si="38"/>
        <v/>
      </c>
    </row>
    <row r="761" spans="1:28" s="158" customFormat="1" ht="20.25">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6"/>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7"/>
        <v>0</v>
      </c>
      <c r="Y761" s="202"/>
      <c r="Z761" s="202"/>
      <c r="AB761" s="203" t="str">
        <f t="shared" si="38"/>
        <v/>
      </c>
    </row>
    <row r="762" spans="1:28" s="158" customFormat="1" ht="20.25">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6"/>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7"/>
        <v>0</v>
      </c>
      <c r="Y762" s="202"/>
      <c r="Z762" s="202"/>
      <c r="AB762" s="203" t="str">
        <f t="shared" si="38"/>
        <v/>
      </c>
    </row>
    <row r="763" spans="1:28" s="158" customFormat="1" ht="20.25">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6"/>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7"/>
        <v>0</v>
      </c>
      <c r="Y763" s="202"/>
      <c r="Z763" s="202"/>
      <c r="AB763" s="203" t="str">
        <f t="shared" si="38"/>
        <v/>
      </c>
    </row>
    <row r="764" spans="1:28" s="158" customFormat="1" ht="20.25">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6"/>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7"/>
        <v>0</v>
      </c>
      <c r="Y764" s="202"/>
      <c r="Z764" s="202"/>
      <c r="AB764" s="203" t="str">
        <f t="shared" si="38"/>
        <v/>
      </c>
    </row>
    <row r="765" spans="1:28" s="158" customFormat="1" ht="20.25">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6"/>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7"/>
        <v>0</v>
      </c>
      <c r="Y765" s="202"/>
      <c r="Z765" s="202"/>
      <c r="AB765" s="203" t="str">
        <f t="shared" si="38"/>
        <v/>
      </c>
    </row>
    <row r="766" spans="1:28" s="158" customFormat="1" ht="20.25">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6"/>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7"/>
        <v>0</v>
      </c>
      <c r="Y766" s="202"/>
      <c r="Z766" s="202"/>
      <c r="AB766" s="203" t="str">
        <f t="shared" si="38"/>
        <v/>
      </c>
    </row>
    <row r="767" spans="1:28" s="158" customFormat="1" ht="20.25">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6"/>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7"/>
        <v>0</v>
      </c>
      <c r="Y767" s="202"/>
      <c r="Z767" s="202"/>
      <c r="AB767" s="203" t="str">
        <f t="shared" si="38"/>
        <v/>
      </c>
    </row>
    <row r="768" spans="1:28" s="158" customFormat="1" ht="20.25">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6"/>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7"/>
        <v>0</v>
      </c>
      <c r="Y768" s="202"/>
      <c r="Z768" s="202"/>
      <c r="AB768" s="203" t="str">
        <f t="shared" si="38"/>
        <v/>
      </c>
    </row>
    <row r="769" spans="1:28" s="158" customFormat="1" ht="20.25">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6"/>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7"/>
        <v>0</v>
      </c>
      <c r="Y769" s="202"/>
      <c r="Z769" s="202"/>
      <c r="AB769" s="203" t="str">
        <f t="shared" si="38"/>
        <v/>
      </c>
    </row>
    <row r="770" spans="1:28" s="158" customFormat="1" ht="20.25">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6"/>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7"/>
        <v>0</v>
      </c>
      <c r="Y770" s="202"/>
      <c r="Z770" s="202"/>
      <c r="AB770" s="203" t="str">
        <f t="shared" si="38"/>
        <v/>
      </c>
    </row>
    <row r="771" spans="1:28" s="158" customFormat="1" ht="20.25">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6"/>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7"/>
        <v>0</v>
      </c>
      <c r="Y771" s="202"/>
      <c r="Z771" s="202"/>
      <c r="AB771" s="203" t="str">
        <f t="shared" si="38"/>
        <v/>
      </c>
    </row>
    <row r="772" spans="1:28" s="158" customFormat="1" ht="20.25">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6"/>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7"/>
        <v>0</v>
      </c>
      <c r="Y772" s="202"/>
      <c r="Z772" s="202"/>
      <c r="AB772" s="203" t="str">
        <f t="shared" si="38"/>
        <v/>
      </c>
    </row>
    <row r="773" spans="1:28" s="158" customFormat="1" ht="20.25">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9">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40">IF(AND(C773="Smelter not listed",OR(LEN(D773)=0,LEN(E773)=0)),1,0)</f>
        <v>0</v>
      </c>
      <c r="Y773" s="202"/>
      <c r="Z773" s="202"/>
      <c r="AB773" s="203" t="str">
        <f t="shared" ref="AB773:AB836" si="41">B773&amp;C773</f>
        <v/>
      </c>
    </row>
    <row r="774" spans="1:28" s="158" customFormat="1" ht="20.25">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9"/>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40"/>
        <v>0</v>
      </c>
      <c r="Y774" s="202"/>
      <c r="Z774" s="202"/>
      <c r="AB774" s="203" t="str">
        <f t="shared" si="41"/>
        <v/>
      </c>
    </row>
    <row r="775" spans="1:28" s="158" customFormat="1" ht="20.25">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9"/>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40"/>
        <v>0</v>
      </c>
      <c r="Y775" s="202"/>
      <c r="Z775" s="202"/>
      <c r="AB775" s="203" t="str">
        <f t="shared" si="41"/>
        <v/>
      </c>
    </row>
    <row r="776" spans="1:28" s="158" customFormat="1" ht="20.25">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9"/>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40"/>
        <v>0</v>
      </c>
      <c r="Y776" s="202"/>
      <c r="Z776" s="202"/>
      <c r="AB776" s="203" t="str">
        <f t="shared" si="41"/>
        <v/>
      </c>
    </row>
    <row r="777" spans="1:28" s="158" customFormat="1" ht="20.25">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9"/>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40"/>
        <v>0</v>
      </c>
      <c r="Y777" s="202"/>
      <c r="Z777" s="202"/>
      <c r="AB777" s="203" t="str">
        <f t="shared" si="41"/>
        <v/>
      </c>
    </row>
    <row r="778" spans="1:28" s="158" customFormat="1" ht="20.25">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9"/>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40"/>
        <v>0</v>
      </c>
      <c r="Y778" s="202"/>
      <c r="Z778" s="202"/>
      <c r="AB778" s="203" t="str">
        <f t="shared" si="41"/>
        <v/>
      </c>
    </row>
    <row r="779" spans="1:28" s="158" customFormat="1" ht="20.25">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9"/>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40"/>
        <v>0</v>
      </c>
      <c r="Y779" s="202"/>
      <c r="Z779" s="202"/>
      <c r="AB779" s="203" t="str">
        <f t="shared" si="41"/>
        <v/>
      </c>
    </row>
    <row r="780" spans="1:28" s="158" customFormat="1" ht="20.25">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9"/>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40"/>
        <v>0</v>
      </c>
      <c r="Y780" s="202"/>
      <c r="Z780" s="202"/>
      <c r="AB780" s="203" t="str">
        <f t="shared" si="41"/>
        <v/>
      </c>
    </row>
    <row r="781" spans="1:28" s="158" customFormat="1" ht="20.25">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9"/>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40"/>
        <v>0</v>
      </c>
      <c r="Y781" s="202"/>
      <c r="Z781" s="202"/>
      <c r="AB781" s="203" t="str">
        <f t="shared" si="41"/>
        <v/>
      </c>
    </row>
    <row r="782" spans="1:28" s="158" customFormat="1" ht="20.25">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9"/>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40"/>
        <v>0</v>
      </c>
      <c r="Y782" s="202"/>
      <c r="Z782" s="202"/>
      <c r="AB782" s="203" t="str">
        <f t="shared" si="41"/>
        <v/>
      </c>
    </row>
    <row r="783" spans="1:28" s="158" customFormat="1" ht="20.25">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9"/>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40"/>
        <v>0</v>
      </c>
      <c r="Y783" s="202"/>
      <c r="Z783" s="202"/>
      <c r="AB783" s="203" t="str">
        <f t="shared" si="41"/>
        <v/>
      </c>
    </row>
    <row r="784" spans="1:28" s="158" customFormat="1" ht="20.25">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9"/>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40"/>
        <v>0</v>
      </c>
      <c r="Y784" s="202"/>
      <c r="Z784" s="202"/>
      <c r="AB784" s="203" t="str">
        <f t="shared" si="41"/>
        <v/>
      </c>
    </row>
    <row r="785" spans="1:28" s="158" customFormat="1" ht="20.25">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9"/>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40"/>
        <v>0</v>
      </c>
      <c r="Y785" s="202"/>
      <c r="Z785" s="202"/>
      <c r="AB785" s="203" t="str">
        <f t="shared" si="41"/>
        <v/>
      </c>
    </row>
    <row r="786" spans="1:28" s="158" customFormat="1" ht="20.25">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9"/>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40"/>
        <v>0</v>
      </c>
      <c r="Y786" s="202"/>
      <c r="Z786" s="202"/>
      <c r="AB786" s="203" t="str">
        <f t="shared" si="41"/>
        <v/>
      </c>
    </row>
    <row r="787" spans="1:28" s="158" customFormat="1" ht="20.25">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9"/>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40"/>
        <v>0</v>
      </c>
      <c r="Y787" s="202"/>
      <c r="Z787" s="202"/>
      <c r="AB787" s="203" t="str">
        <f t="shared" si="41"/>
        <v/>
      </c>
    </row>
    <row r="788" spans="1:28" s="158" customFormat="1" ht="20.25">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9"/>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40"/>
        <v>0</v>
      </c>
      <c r="Y788" s="202"/>
      <c r="Z788" s="202"/>
      <c r="AB788" s="203" t="str">
        <f t="shared" si="41"/>
        <v/>
      </c>
    </row>
    <row r="789" spans="1:28" s="158" customFormat="1" ht="20.25">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9"/>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40"/>
        <v>0</v>
      </c>
      <c r="Y789" s="202"/>
      <c r="Z789" s="202"/>
      <c r="AB789" s="203" t="str">
        <f t="shared" si="41"/>
        <v/>
      </c>
    </row>
    <row r="790" spans="1:28" s="158" customFormat="1" ht="20.25">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9"/>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40"/>
        <v>0</v>
      </c>
      <c r="Y790" s="202"/>
      <c r="Z790" s="202"/>
      <c r="AB790" s="203" t="str">
        <f t="shared" si="41"/>
        <v/>
      </c>
    </row>
    <row r="791" spans="1:28" s="158" customFormat="1" ht="20.25">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9"/>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40"/>
        <v>0</v>
      </c>
      <c r="Y791" s="202"/>
      <c r="Z791" s="202"/>
      <c r="AB791" s="203" t="str">
        <f t="shared" si="41"/>
        <v/>
      </c>
    </row>
    <row r="792" spans="1:28" s="158" customFormat="1" ht="20.25">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9"/>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40"/>
        <v>0</v>
      </c>
      <c r="Y792" s="202"/>
      <c r="Z792" s="202"/>
      <c r="AB792" s="203" t="str">
        <f t="shared" si="41"/>
        <v/>
      </c>
    </row>
    <row r="793" spans="1:28" s="158" customFormat="1" ht="20.25">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9"/>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40"/>
        <v>0</v>
      </c>
      <c r="Y793" s="202"/>
      <c r="Z793" s="202"/>
      <c r="AB793" s="203" t="str">
        <f t="shared" si="41"/>
        <v/>
      </c>
    </row>
    <row r="794" spans="1:28" s="158" customFormat="1" ht="20.25">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9"/>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40"/>
        <v>0</v>
      </c>
      <c r="Y794" s="202"/>
      <c r="Z794" s="202"/>
      <c r="AB794" s="203" t="str">
        <f t="shared" si="41"/>
        <v/>
      </c>
    </row>
    <row r="795" spans="1:28" s="158" customFormat="1" ht="20.25">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9"/>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40"/>
        <v>0</v>
      </c>
      <c r="Y795" s="202"/>
      <c r="Z795" s="202"/>
      <c r="AB795" s="203" t="str">
        <f t="shared" si="41"/>
        <v/>
      </c>
    </row>
    <row r="796" spans="1:28" s="158" customFormat="1" ht="20.25">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9"/>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40"/>
        <v>0</v>
      </c>
      <c r="Y796" s="202"/>
      <c r="Z796" s="202"/>
      <c r="AB796" s="203" t="str">
        <f t="shared" si="41"/>
        <v/>
      </c>
    </row>
    <row r="797" spans="1:28" s="158" customFormat="1" ht="20.25">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9"/>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40"/>
        <v>0</v>
      </c>
      <c r="Y797" s="202"/>
      <c r="Z797" s="202"/>
      <c r="AB797" s="203" t="str">
        <f t="shared" si="41"/>
        <v/>
      </c>
    </row>
    <row r="798" spans="1:28" s="158" customFormat="1" ht="20.25">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9"/>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40"/>
        <v>0</v>
      </c>
      <c r="Y798" s="202"/>
      <c r="Z798" s="202"/>
      <c r="AB798" s="203" t="str">
        <f t="shared" si="41"/>
        <v/>
      </c>
    </row>
    <row r="799" spans="1:28" s="158" customFormat="1" ht="20.25">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9"/>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40"/>
        <v>0</v>
      </c>
      <c r="Y799" s="202"/>
      <c r="Z799" s="202"/>
      <c r="AB799" s="203" t="str">
        <f t="shared" si="41"/>
        <v/>
      </c>
    </row>
    <row r="800" spans="1:28" s="158" customFormat="1" ht="20.25">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9"/>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40"/>
        <v>0</v>
      </c>
      <c r="Y800" s="202"/>
      <c r="Z800" s="202"/>
      <c r="AB800" s="203" t="str">
        <f t="shared" si="41"/>
        <v/>
      </c>
    </row>
    <row r="801" spans="1:28" s="158" customFormat="1" ht="20.25">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9"/>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40"/>
        <v>0</v>
      </c>
      <c r="Y801" s="202"/>
      <c r="Z801" s="202"/>
      <c r="AB801" s="203" t="str">
        <f t="shared" si="41"/>
        <v/>
      </c>
    </row>
    <row r="802" spans="1:28" s="158" customFormat="1" ht="20.25">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9"/>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40"/>
        <v>0</v>
      </c>
      <c r="Y802" s="202"/>
      <c r="Z802" s="202"/>
      <c r="AB802" s="203" t="str">
        <f t="shared" si="41"/>
        <v/>
      </c>
    </row>
    <row r="803" spans="1:28" s="158" customFormat="1" ht="20.25">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9"/>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40"/>
        <v>0</v>
      </c>
      <c r="Y803" s="202"/>
      <c r="Z803" s="202"/>
      <c r="AB803" s="203" t="str">
        <f t="shared" si="41"/>
        <v/>
      </c>
    </row>
    <row r="804" spans="1:28" s="158" customFormat="1" ht="20.25">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9"/>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40"/>
        <v>0</v>
      </c>
      <c r="Y804" s="202"/>
      <c r="Z804" s="202"/>
      <c r="AB804" s="203" t="str">
        <f t="shared" si="41"/>
        <v/>
      </c>
    </row>
    <row r="805" spans="1:28" s="158" customFormat="1" ht="20.25">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9"/>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40"/>
        <v>0</v>
      </c>
      <c r="Y805" s="202"/>
      <c r="Z805" s="202"/>
      <c r="AB805" s="203" t="str">
        <f t="shared" si="41"/>
        <v/>
      </c>
    </row>
    <row r="806" spans="1:28" s="158" customFormat="1" ht="20.25">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9"/>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40"/>
        <v>0</v>
      </c>
      <c r="Y806" s="202"/>
      <c r="Z806" s="202"/>
      <c r="AB806" s="203" t="str">
        <f t="shared" si="41"/>
        <v/>
      </c>
    </row>
    <row r="807" spans="1:28" s="158" customFormat="1" ht="20.25">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9"/>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40"/>
        <v>0</v>
      </c>
      <c r="Y807" s="202"/>
      <c r="Z807" s="202"/>
      <c r="AB807" s="203" t="str">
        <f t="shared" si="41"/>
        <v/>
      </c>
    </row>
    <row r="808" spans="1:28" s="158" customFormat="1" ht="20.25">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9"/>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40"/>
        <v>0</v>
      </c>
      <c r="Y808" s="202"/>
      <c r="Z808" s="202"/>
      <c r="AB808" s="203" t="str">
        <f t="shared" si="41"/>
        <v/>
      </c>
    </row>
    <row r="809" spans="1:28" s="158" customFormat="1" ht="20.25">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9"/>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40"/>
        <v>0</v>
      </c>
      <c r="Y809" s="202"/>
      <c r="Z809" s="202"/>
      <c r="AB809" s="203" t="str">
        <f t="shared" si="41"/>
        <v/>
      </c>
    </row>
    <row r="810" spans="1:28" s="158" customFormat="1" ht="20.25">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9"/>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40"/>
        <v>0</v>
      </c>
      <c r="Y810" s="202"/>
      <c r="Z810" s="202"/>
      <c r="AB810" s="203" t="str">
        <f t="shared" si="41"/>
        <v/>
      </c>
    </row>
    <row r="811" spans="1:28" s="158" customFormat="1" ht="20.25">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9"/>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40"/>
        <v>0</v>
      </c>
      <c r="Y811" s="202"/>
      <c r="Z811" s="202"/>
      <c r="AB811" s="203" t="str">
        <f t="shared" si="41"/>
        <v/>
      </c>
    </row>
    <row r="812" spans="1:28" s="158" customFormat="1" ht="20.25">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9"/>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40"/>
        <v>0</v>
      </c>
      <c r="Y812" s="202"/>
      <c r="Z812" s="202"/>
      <c r="AB812" s="203" t="str">
        <f t="shared" si="41"/>
        <v/>
      </c>
    </row>
    <row r="813" spans="1:28" s="158" customFormat="1" ht="20.25">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9"/>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40"/>
        <v>0</v>
      </c>
      <c r="Y813" s="202"/>
      <c r="Z813" s="202"/>
      <c r="AB813" s="203" t="str">
        <f t="shared" si="41"/>
        <v/>
      </c>
    </row>
    <row r="814" spans="1:28" s="158" customFormat="1" ht="20.25">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9"/>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40"/>
        <v>0</v>
      </c>
      <c r="Y814" s="202"/>
      <c r="Z814" s="202"/>
      <c r="AB814" s="203" t="str">
        <f t="shared" si="41"/>
        <v/>
      </c>
    </row>
    <row r="815" spans="1:28" s="158" customFormat="1" ht="20.25">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9"/>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40"/>
        <v>0</v>
      </c>
      <c r="Y815" s="202"/>
      <c r="Z815" s="202"/>
      <c r="AB815" s="203" t="str">
        <f t="shared" si="41"/>
        <v/>
      </c>
    </row>
    <row r="816" spans="1:28" s="158" customFormat="1" ht="20.25">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9"/>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40"/>
        <v>0</v>
      </c>
      <c r="Y816" s="202"/>
      <c r="Z816" s="202"/>
      <c r="AB816" s="203" t="str">
        <f t="shared" si="41"/>
        <v/>
      </c>
    </row>
    <row r="817" spans="1:28" s="158" customFormat="1" ht="20.25">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9"/>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40"/>
        <v>0</v>
      </c>
      <c r="Y817" s="202"/>
      <c r="Z817" s="202"/>
      <c r="AB817" s="203" t="str">
        <f t="shared" si="41"/>
        <v/>
      </c>
    </row>
    <row r="818" spans="1:28" s="158" customFormat="1" ht="20.25">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9"/>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40"/>
        <v>0</v>
      </c>
      <c r="Y818" s="202"/>
      <c r="Z818" s="202"/>
      <c r="AB818" s="203" t="str">
        <f t="shared" si="41"/>
        <v/>
      </c>
    </row>
    <row r="819" spans="1:28" s="158" customFormat="1" ht="20.25">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9"/>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40"/>
        <v>0</v>
      </c>
      <c r="Y819" s="202"/>
      <c r="Z819" s="202"/>
      <c r="AB819" s="203" t="str">
        <f t="shared" si="41"/>
        <v/>
      </c>
    </row>
    <row r="820" spans="1:28" s="158" customFormat="1" ht="20.25">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9"/>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40"/>
        <v>0</v>
      </c>
      <c r="Y820" s="202"/>
      <c r="Z820" s="202"/>
      <c r="AB820" s="203" t="str">
        <f t="shared" si="41"/>
        <v/>
      </c>
    </row>
    <row r="821" spans="1:28" s="158" customFormat="1" ht="20.25">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9"/>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40"/>
        <v>0</v>
      </c>
      <c r="Y821" s="202"/>
      <c r="Z821" s="202"/>
      <c r="AB821" s="203" t="str">
        <f t="shared" si="41"/>
        <v/>
      </c>
    </row>
    <row r="822" spans="1:28" s="158" customFormat="1" ht="20.25">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9"/>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40"/>
        <v>0</v>
      </c>
      <c r="Y822" s="202"/>
      <c r="Z822" s="202"/>
      <c r="AB822" s="203" t="str">
        <f t="shared" si="41"/>
        <v/>
      </c>
    </row>
    <row r="823" spans="1:28" s="158" customFormat="1" ht="20.25">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9"/>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40"/>
        <v>0</v>
      </c>
      <c r="Y823" s="202"/>
      <c r="Z823" s="202"/>
      <c r="AB823" s="203" t="str">
        <f t="shared" si="41"/>
        <v/>
      </c>
    </row>
    <row r="824" spans="1:28" s="158" customFormat="1" ht="20.25">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9"/>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40"/>
        <v>0</v>
      </c>
      <c r="Y824" s="202"/>
      <c r="Z824" s="202"/>
      <c r="AB824" s="203" t="str">
        <f t="shared" si="41"/>
        <v/>
      </c>
    </row>
    <row r="825" spans="1:28" s="158" customFormat="1" ht="20.25">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9"/>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40"/>
        <v>0</v>
      </c>
      <c r="Y825" s="202"/>
      <c r="Z825" s="202"/>
      <c r="AB825" s="203" t="str">
        <f t="shared" si="41"/>
        <v/>
      </c>
    </row>
    <row r="826" spans="1:28" s="158" customFormat="1" ht="20.25">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9"/>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40"/>
        <v>0</v>
      </c>
      <c r="Y826" s="202"/>
      <c r="Z826" s="202"/>
      <c r="AB826" s="203" t="str">
        <f t="shared" si="41"/>
        <v/>
      </c>
    </row>
    <row r="827" spans="1:28" s="158" customFormat="1" ht="20.25">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9"/>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40"/>
        <v>0</v>
      </c>
      <c r="Y827" s="202"/>
      <c r="Z827" s="202"/>
      <c r="AB827" s="203" t="str">
        <f t="shared" si="41"/>
        <v/>
      </c>
    </row>
    <row r="828" spans="1:28" s="158" customFormat="1" ht="20.25">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9"/>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40"/>
        <v>0</v>
      </c>
      <c r="Y828" s="202"/>
      <c r="Z828" s="202"/>
      <c r="AB828" s="203" t="str">
        <f t="shared" si="41"/>
        <v/>
      </c>
    </row>
    <row r="829" spans="1:28" s="158" customFormat="1" ht="20.25">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9"/>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40"/>
        <v>0</v>
      </c>
      <c r="Y829" s="202"/>
      <c r="Z829" s="202"/>
      <c r="AB829" s="203" t="str">
        <f t="shared" si="41"/>
        <v/>
      </c>
    </row>
    <row r="830" spans="1:28" s="158" customFormat="1" ht="20.25">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9"/>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40"/>
        <v>0</v>
      </c>
      <c r="Y830" s="202"/>
      <c r="Z830" s="202"/>
      <c r="AB830" s="203" t="str">
        <f t="shared" si="41"/>
        <v/>
      </c>
    </row>
    <row r="831" spans="1:28" s="158" customFormat="1" ht="20.25">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9"/>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40"/>
        <v>0</v>
      </c>
      <c r="Y831" s="202"/>
      <c r="Z831" s="202"/>
      <c r="AB831" s="203" t="str">
        <f t="shared" si="41"/>
        <v/>
      </c>
    </row>
    <row r="832" spans="1:28" s="158" customFormat="1" ht="20.25">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9"/>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40"/>
        <v>0</v>
      </c>
      <c r="Y832" s="202"/>
      <c r="Z832" s="202"/>
      <c r="AB832" s="203" t="str">
        <f t="shared" si="41"/>
        <v/>
      </c>
    </row>
    <row r="833" spans="1:28" s="158" customFormat="1" ht="20.25">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9"/>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40"/>
        <v>0</v>
      </c>
      <c r="Y833" s="202"/>
      <c r="Z833" s="202"/>
      <c r="AB833" s="203" t="str">
        <f t="shared" si="41"/>
        <v/>
      </c>
    </row>
    <row r="834" spans="1:28" s="158" customFormat="1" ht="20.25">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9"/>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40"/>
        <v>0</v>
      </c>
      <c r="Y834" s="202"/>
      <c r="Z834" s="202"/>
      <c r="AB834" s="203" t="str">
        <f t="shared" si="41"/>
        <v/>
      </c>
    </row>
    <row r="835" spans="1:28" s="158" customFormat="1" ht="20.25">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9"/>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40"/>
        <v>0</v>
      </c>
      <c r="Y835" s="202"/>
      <c r="Z835" s="202"/>
      <c r="AB835" s="203" t="str">
        <f t="shared" si="41"/>
        <v/>
      </c>
    </row>
    <row r="836" spans="1:28" s="158" customFormat="1" ht="20.25">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9"/>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40"/>
        <v>0</v>
      </c>
      <c r="Y836" s="202"/>
      <c r="Z836" s="202"/>
      <c r="AB836" s="203" t="str">
        <f t="shared" si="41"/>
        <v/>
      </c>
    </row>
    <row r="837" spans="1:28" s="158" customFormat="1" ht="20.25">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42">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3">IF(AND(C837="Smelter not listed",OR(LEN(D837)=0,LEN(E837)=0)),1,0)</f>
        <v>0</v>
      </c>
      <c r="Y837" s="202"/>
      <c r="Z837" s="202"/>
      <c r="AB837" s="203" t="str">
        <f t="shared" ref="AB837:AB900" si="44">B837&amp;C837</f>
        <v/>
      </c>
    </row>
    <row r="838" spans="1:28" s="158" customFormat="1" ht="20.25">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42"/>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3"/>
        <v>0</v>
      </c>
      <c r="Y838" s="202"/>
      <c r="Z838" s="202"/>
      <c r="AB838" s="203" t="str">
        <f t="shared" si="44"/>
        <v/>
      </c>
    </row>
    <row r="839" spans="1:28" s="158" customFormat="1" ht="20.25">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42"/>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3"/>
        <v>0</v>
      </c>
      <c r="Y839" s="202"/>
      <c r="Z839" s="202"/>
      <c r="AB839" s="203" t="str">
        <f t="shared" si="44"/>
        <v/>
      </c>
    </row>
    <row r="840" spans="1:28" s="158" customFormat="1" ht="20.25">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42"/>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3"/>
        <v>0</v>
      </c>
      <c r="Y840" s="202"/>
      <c r="Z840" s="202"/>
      <c r="AB840" s="203" t="str">
        <f t="shared" si="44"/>
        <v/>
      </c>
    </row>
    <row r="841" spans="1:28" s="158" customFormat="1" ht="20.25">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42"/>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3"/>
        <v>0</v>
      </c>
      <c r="Y841" s="202"/>
      <c r="Z841" s="202"/>
      <c r="AB841" s="203" t="str">
        <f t="shared" si="44"/>
        <v/>
      </c>
    </row>
    <row r="842" spans="1:28" s="158" customFormat="1" ht="20.25">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42"/>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3"/>
        <v>0</v>
      </c>
      <c r="Y842" s="202"/>
      <c r="Z842" s="202"/>
      <c r="AB842" s="203" t="str">
        <f t="shared" si="44"/>
        <v/>
      </c>
    </row>
    <row r="843" spans="1:28" s="158" customFormat="1" ht="20.25">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42"/>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3"/>
        <v>0</v>
      </c>
      <c r="Y843" s="202"/>
      <c r="Z843" s="202"/>
      <c r="AB843" s="203" t="str">
        <f t="shared" si="44"/>
        <v/>
      </c>
    </row>
    <row r="844" spans="1:28" s="158" customFormat="1" ht="20.25">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42"/>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3"/>
        <v>0</v>
      </c>
      <c r="Y844" s="202"/>
      <c r="Z844" s="202"/>
      <c r="AB844" s="203" t="str">
        <f t="shared" si="44"/>
        <v/>
      </c>
    </row>
    <row r="845" spans="1:28" s="158" customFormat="1" ht="20.25">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42"/>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3"/>
        <v>0</v>
      </c>
      <c r="Y845" s="202"/>
      <c r="Z845" s="202"/>
      <c r="AB845" s="203" t="str">
        <f t="shared" si="44"/>
        <v/>
      </c>
    </row>
    <row r="846" spans="1:28" s="158" customFormat="1" ht="20.25">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42"/>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3"/>
        <v>0</v>
      </c>
      <c r="Y846" s="202"/>
      <c r="Z846" s="202"/>
      <c r="AB846" s="203" t="str">
        <f t="shared" si="44"/>
        <v/>
      </c>
    </row>
    <row r="847" spans="1:28" s="158" customFormat="1" ht="20.25">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42"/>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3"/>
        <v>0</v>
      </c>
      <c r="Y847" s="202"/>
      <c r="Z847" s="202"/>
      <c r="AB847" s="203" t="str">
        <f t="shared" si="44"/>
        <v/>
      </c>
    </row>
    <row r="848" spans="1:28" s="158" customFormat="1" ht="20.25">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42"/>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3"/>
        <v>0</v>
      </c>
      <c r="Y848" s="202"/>
      <c r="Z848" s="202"/>
      <c r="AB848" s="203" t="str">
        <f t="shared" si="44"/>
        <v/>
      </c>
    </row>
    <row r="849" spans="1:28" s="158" customFormat="1" ht="20.25">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42"/>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3"/>
        <v>0</v>
      </c>
      <c r="Y849" s="202"/>
      <c r="Z849" s="202"/>
      <c r="AB849" s="203" t="str">
        <f t="shared" si="44"/>
        <v/>
      </c>
    </row>
    <row r="850" spans="1:28" s="158" customFormat="1" ht="20.25">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42"/>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3"/>
        <v>0</v>
      </c>
      <c r="Y850" s="202"/>
      <c r="Z850" s="202"/>
      <c r="AB850" s="203" t="str">
        <f t="shared" si="44"/>
        <v/>
      </c>
    </row>
    <row r="851" spans="1:28" s="158" customFormat="1" ht="20.25">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42"/>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3"/>
        <v>0</v>
      </c>
      <c r="Y851" s="202"/>
      <c r="Z851" s="202"/>
      <c r="AB851" s="203" t="str">
        <f t="shared" si="44"/>
        <v/>
      </c>
    </row>
    <row r="852" spans="1:28" s="158" customFormat="1" ht="20.25">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42"/>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3"/>
        <v>0</v>
      </c>
      <c r="Y852" s="202"/>
      <c r="Z852" s="202"/>
      <c r="AB852" s="203" t="str">
        <f t="shared" si="44"/>
        <v/>
      </c>
    </row>
    <row r="853" spans="1:28" s="158" customFormat="1" ht="20.25">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42"/>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3"/>
        <v>0</v>
      </c>
      <c r="Y853" s="202"/>
      <c r="Z853" s="202"/>
      <c r="AB853" s="203" t="str">
        <f t="shared" si="44"/>
        <v/>
      </c>
    </row>
    <row r="854" spans="1:28" s="158" customFormat="1" ht="20.25">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42"/>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3"/>
        <v>0</v>
      </c>
      <c r="Y854" s="202"/>
      <c r="Z854" s="202"/>
      <c r="AB854" s="203" t="str">
        <f t="shared" si="44"/>
        <v/>
      </c>
    </row>
    <row r="855" spans="1:28" s="158" customFormat="1" ht="20.25">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42"/>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3"/>
        <v>0</v>
      </c>
      <c r="Y855" s="202"/>
      <c r="Z855" s="202"/>
      <c r="AB855" s="203" t="str">
        <f t="shared" si="44"/>
        <v/>
      </c>
    </row>
    <row r="856" spans="1:28" s="158" customFormat="1" ht="20.25">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42"/>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3"/>
        <v>0</v>
      </c>
      <c r="Y856" s="202"/>
      <c r="Z856" s="202"/>
      <c r="AB856" s="203" t="str">
        <f t="shared" si="44"/>
        <v/>
      </c>
    </row>
    <row r="857" spans="1:28" s="158" customFormat="1" ht="20.25">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42"/>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3"/>
        <v>0</v>
      </c>
      <c r="Y857" s="202"/>
      <c r="Z857" s="202"/>
      <c r="AB857" s="203" t="str">
        <f t="shared" si="44"/>
        <v/>
      </c>
    </row>
    <row r="858" spans="1:28" s="158" customFormat="1" ht="20.25">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42"/>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3"/>
        <v>0</v>
      </c>
      <c r="Y858" s="202"/>
      <c r="Z858" s="202"/>
      <c r="AB858" s="203" t="str">
        <f t="shared" si="44"/>
        <v/>
      </c>
    </row>
    <row r="859" spans="1:28" s="158" customFormat="1" ht="20.25">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42"/>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3"/>
        <v>0</v>
      </c>
      <c r="Y859" s="202"/>
      <c r="Z859" s="202"/>
      <c r="AB859" s="203" t="str">
        <f t="shared" si="44"/>
        <v/>
      </c>
    </row>
    <row r="860" spans="1:28" s="158" customFormat="1" ht="20.25">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42"/>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3"/>
        <v>0</v>
      </c>
      <c r="Y860" s="202"/>
      <c r="Z860" s="202"/>
      <c r="AB860" s="203" t="str">
        <f t="shared" si="44"/>
        <v/>
      </c>
    </row>
    <row r="861" spans="1:28" s="158" customFormat="1" ht="20.25">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42"/>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3"/>
        <v>0</v>
      </c>
      <c r="Y861" s="202"/>
      <c r="Z861" s="202"/>
      <c r="AB861" s="203" t="str">
        <f t="shared" si="44"/>
        <v/>
      </c>
    </row>
    <row r="862" spans="1:28" s="158" customFormat="1" ht="20.25">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42"/>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3"/>
        <v>0</v>
      </c>
      <c r="Y862" s="202"/>
      <c r="Z862" s="202"/>
      <c r="AB862" s="203" t="str">
        <f t="shared" si="44"/>
        <v/>
      </c>
    </row>
    <row r="863" spans="1:28" s="158" customFormat="1" ht="20.25">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42"/>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3"/>
        <v>0</v>
      </c>
      <c r="Y863" s="202"/>
      <c r="Z863" s="202"/>
      <c r="AB863" s="203" t="str">
        <f t="shared" si="44"/>
        <v/>
      </c>
    </row>
    <row r="864" spans="1:28" s="158" customFormat="1" ht="20.25">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42"/>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3"/>
        <v>0</v>
      </c>
      <c r="Y864" s="202"/>
      <c r="Z864" s="202"/>
      <c r="AB864" s="203" t="str">
        <f t="shared" si="44"/>
        <v/>
      </c>
    </row>
    <row r="865" spans="1:28" s="158" customFormat="1" ht="20.25">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42"/>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3"/>
        <v>0</v>
      </c>
      <c r="Y865" s="202"/>
      <c r="Z865" s="202"/>
      <c r="AB865" s="203" t="str">
        <f t="shared" si="44"/>
        <v/>
      </c>
    </row>
    <row r="866" spans="1:28" s="158" customFormat="1" ht="20.25">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42"/>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3"/>
        <v>0</v>
      </c>
      <c r="Y866" s="202"/>
      <c r="Z866" s="202"/>
      <c r="AB866" s="203" t="str">
        <f t="shared" si="44"/>
        <v/>
      </c>
    </row>
    <row r="867" spans="1:28" s="158" customFormat="1" ht="20.25">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42"/>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3"/>
        <v>0</v>
      </c>
      <c r="Y867" s="202"/>
      <c r="Z867" s="202"/>
      <c r="AB867" s="203" t="str">
        <f t="shared" si="44"/>
        <v/>
      </c>
    </row>
    <row r="868" spans="1:28" s="158" customFormat="1" ht="20.25">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42"/>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3"/>
        <v>0</v>
      </c>
      <c r="Y868" s="202"/>
      <c r="Z868" s="202"/>
      <c r="AB868" s="203" t="str">
        <f t="shared" si="44"/>
        <v/>
      </c>
    </row>
    <row r="869" spans="1:28" s="158" customFormat="1" ht="20.25">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42"/>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3"/>
        <v>0</v>
      </c>
      <c r="Y869" s="202"/>
      <c r="Z869" s="202"/>
      <c r="AB869" s="203" t="str">
        <f t="shared" si="44"/>
        <v/>
      </c>
    </row>
    <row r="870" spans="1:28" s="158" customFormat="1" ht="20.25">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42"/>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3"/>
        <v>0</v>
      </c>
      <c r="Y870" s="202"/>
      <c r="Z870" s="202"/>
      <c r="AB870" s="203" t="str">
        <f t="shared" si="44"/>
        <v/>
      </c>
    </row>
    <row r="871" spans="1:28" s="158" customFormat="1" ht="20.25">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42"/>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3"/>
        <v>0</v>
      </c>
      <c r="Y871" s="202"/>
      <c r="Z871" s="202"/>
      <c r="AB871" s="203" t="str">
        <f t="shared" si="44"/>
        <v/>
      </c>
    </row>
    <row r="872" spans="1:28" s="158" customFormat="1" ht="20.25">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42"/>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3"/>
        <v>0</v>
      </c>
      <c r="Y872" s="202"/>
      <c r="Z872" s="202"/>
      <c r="AB872" s="203" t="str">
        <f t="shared" si="44"/>
        <v/>
      </c>
    </row>
    <row r="873" spans="1:28" s="158" customFormat="1" ht="20.25">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42"/>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3"/>
        <v>0</v>
      </c>
      <c r="Y873" s="202"/>
      <c r="Z873" s="202"/>
      <c r="AB873" s="203" t="str">
        <f t="shared" si="44"/>
        <v/>
      </c>
    </row>
    <row r="874" spans="1:28" s="158" customFormat="1" ht="20.25">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42"/>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3"/>
        <v>0</v>
      </c>
      <c r="Y874" s="202"/>
      <c r="Z874" s="202"/>
      <c r="AB874" s="203" t="str">
        <f t="shared" si="44"/>
        <v/>
      </c>
    </row>
    <row r="875" spans="1:28" s="158" customFormat="1" ht="20.25">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42"/>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3"/>
        <v>0</v>
      </c>
      <c r="Y875" s="202"/>
      <c r="Z875" s="202"/>
      <c r="AB875" s="203" t="str">
        <f t="shared" si="44"/>
        <v/>
      </c>
    </row>
    <row r="876" spans="1:28" s="158" customFormat="1" ht="20.25">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42"/>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3"/>
        <v>0</v>
      </c>
      <c r="Y876" s="202"/>
      <c r="Z876" s="202"/>
      <c r="AB876" s="203" t="str">
        <f t="shared" si="44"/>
        <v/>
      </c>
    </row>
    <row r="877" spans="1:28" s="158" customFormat="1" ht="20.25">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42"/>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3"/>
        <v>0</v>
      </c>
      <c r="Y877" s="202"/>
      <c r="Z877" s="202"/>
      <c r="AB877" s="203" t="str">
        <f t="shared" si="44"/>
        <v/>
      </c>
    </row>
    <row r="878" spans="1:28" s="158" customFormat="1" ht="20.25">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42"/>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3"/>
        <v>0</v>
      </c>
      <c r="Y878" s="202"/>
      <c r="Z878" s="202"/>
      <c r="AB878" s="203" t="str">
        <f t="shared" si="44"/>
        <v/>
      </c>
    </row>
    <row r="879" spans="1:28" s="158" customFormat="1" ht="20.25">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42"/>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3"/>
        <v>0</v>
      </c>
      <c r="Y879" s="202"/>
      <c r="Z879" s="202"/>
      <c r="AB879" s="203" t="str">
        <f t="shared" si="44"/>
        <v/>
      </c>
    </row>
    <row r="880" spans="1:28" s="158" customFormat="1" ht="20.25">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42"/>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3"/>
        <v>0</v>
      </c>
      <c r="Y880" s="202"/>
      <c r="Z880" s="202"/>
      <c r="AB880" s="203" t="str">
        <f t="shared" si="44"/>
        <v/>
      </c>
    </row>
    <row r="881" spans="1:28" s="158" customFormat="1" ht="20.25">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42"/>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3"/>
        <v>0</v>
      </c>
      <c r="Y881" s="202"/>
      <c r="Z881" s="202"/>
      <c r="AB881" s="203" t="str">
        <f t="shared" si="44"/>
        <v/>
      </c>
    </row>
    <row r="882" spans="1:28" s="158" customFormat="1" ht="20.25">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42"/>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3"/>
        <v>0</v>
      </c>
      <c r="Y882" s="202"/>
      <c r="Z882" s="202"/>
      <c r="AB882" s="203" t="str">
        <f t="shared" si="44"/>
        <v/>
      </c>
    </row>
    <row r="883" spans="1:28" s="158" customFormat="1" ht="20.25">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42"/>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3"/>
        <v>0</v>
      </c>
      <c r="Y883" s="202"/>
      <c r="Z883" s="202"/>
      <c r="AB883" s="203" t="str">
        <f t="shared" si="44"/>
        <v/>
      </c>
    </row>
    <row r="884" spans="1:28" s="158" customFormat="1" ht="20.25">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42"/>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3"/>
        <v>0</v>
      </c>
      <c r="Y884" s="202"/>
      <c r="Z884" s="202"/>
      <c r="AB884" s="203" t="str">
        <f t="shared" si="44"/>
        <v/>
      </c>
    </row>
    <row r="885" spans="1:28" s="158" customFormat="1" ht="20.25">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42"/>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3"/>
        <v>0</v>
      </c>
      <c r="Y885" s="202"/>
      <c r="Z885" s="202"/>
      <c r="AB885" s="203" t="str">
        <f t="shared" si="44"/>
        <v/>
      </c>
    </row>
    <row r="886" spans="1:28" s="158" customFormat="1" ht="20.25">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42"/>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3"/>
        <v>0</v>
      </c>
      <c r="Y886" s="202"/>
      <c r="Z886" s="202"/>
      <c r="AB886" s="203" t="str">
        <f t="shared" si="44"/>
        <v/>
      </c>
    </row>
    <row r="887" spans="1:28" s="158" customFormat="1" ht="20.25">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42"/>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3"/>
        <v>0</v>
      </c>
      <c r="Y887" s="202"/>
      <c r="Z887" s="202"/>
      <c r="AB887" s="203" t="str">
        <f t="shared" si="44"/>
        <v/>
      </c>
    </row>
    <row r="888" spans="1:28" s="158" customFormat="1" ht="20.25">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42"/>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3"/>
        <v>0</v>
      </c>
      <c r="Y888" s="202"/>
      <c r="Z888" s="202"/>
      <c r="AB888" s="203" t="str">
        <f t="shared" si="44"/>
        <v/>
      </c>
    </row>
    <row r="889" spans="1:28" s="158" customFormat="1" ht="20.25">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42"/>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3"/>
        <v>0</v>
      </c>
      <c r="Y889" s="202"/>
      <c r="Z889" s="202"/>
      <c r="AB889" s="203" t="str">
        <f t="shared" si="44"/>
        <v/>
      </c>
    </row>
    <row r="890" spans="1:28" s="158" customFormat="1" ht="20.25">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42"/>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3"/>
        <v>0</v>
      </c>
      <c r="Y890" s="202"/>
      <c r="Z890" s="202"/>
      <c r="AB890" s="203" t="str">
        <f t="shared" si="44"/>
        <v/>
      </c>
    </row>
    <row r="891" spans="1:28" s="158" customFormat="1" ht="20.25">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42"/>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3"/>
        <v>0</v>
      </c>
      <c r="Y891" s="202"/>
      <c r="Z891" s="202"/>
      <c r="AB891" s="203" t="str">
        <f t="shared" si="44"/>
        <v/>
      </c>
    </row>
    <row r="892" spans="1:28" s="158" customFormat="1" ht="20.25">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42"/>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3"/>
        <v>0</v>
      </c>
      <c r="Y892" s="202"/>
      <c r="Z892" s="202"/>
      <c r="AB892" s="203" t="str">
        <f t="shared" si="44"/>
        <v/>
      </c>
    </row>
    <row r="893" spans="1:28" s="158" customFormat="1" ht="20.25">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42"/>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3"/>
        <v>0</v>
      </c>
      <c r="Y893" s="202"/>
      <c r="Z893" s="202"/>
      <c r="AB893" s="203" t="str">
        <f t="shared" si="44"/>
        <v/>
      </c>
    </row>
    <row r="894" spans="1:28" s="158" customFormat="1" ht="20.25">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42"/>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3"/>
        <v>0</v>
      </c>
      <c r="Y894" s="202"/>
      <c r="Z894" s="202"/>
      <c r="AB894" s="203" t="str">
        <f t="shared" si="44"/>
        <v/>
      </c>
    </row>
    <row r="895" spans="1:28" s="158" customFormat="1" ht="20.25">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42"/>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3"/>
        <v>0</v>
      </c>
      <c r="Y895" s="202"/>
      <c r="Z895" s="202"/>
      <c r="AB895" s="203" t="str">
        <f t="shared" si="44"/>
        <v/>
      </c>
    </row>
    <row r="896" spans="1:28" s="158" customFormat="1" ht="20.25">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42"/>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3"/>
        <v>0</v>
      </c>
      <c r="Y896" s="202"/>
      <c r="Z896" s="202"/>
      <c r="AB896" s="203" t="str">
        <f t="shared" si="44"/>
        <v/>
      </c>
    </row>
    <row r="897" spans="1:28" s="158" customFormat="1" ht="20.25">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42"/>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3"/>
        <v>0</v>
      </c>
      <c r="Y897" s="202"/>
      <c r="Z897" s="202"/>
      <c r="AB897" s="203" t="str">
        <f t="shared" si="44"/>
        <v/>
      </c>
    </row>
    <row r="898" spans="1:28" s="158" customFormat="1" ht="20.25">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42"/>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3"/>
        <v>0</v>
      </c>
      <c r="Y898" s="202"/>
      <c r="Z898" s="202"/>
      <c r="AB898" s="203" t="str">
        <f t="shared" si="44"/>
        <v/>
      </c>
    </row>
    <row r="899" spans="1:28" s="158" customFormat="1" ht="20.25">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42"/>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3"/>
        <v>0</v>
      </c>
      <c r="Y899" s="202"/>
      <c r="Z899" s="202"/>
      <c r="AB899" s="203" t="str">
        <f t="shared" si="44"/>
        <v/>
      </c>
    </row>
    <row r="900" spans="1:28" s="158" customFormat="1" ht="20.25">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42"/>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3"/>
        <v>0</v>
      </c>
      <c r="Y900" s="202"/>
      <c r="Z900" s="202"/>
      <c r="AB900" s="203" t="str">
        <f t="shared" si="44"/>
        <v/>
      </c>
    </row>
    <row r="901" spans="1:28" s="158" customFormat="1" ht="20.25">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5">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6">IF(AND(C901="Smelter not listed",OR(LEN(D901)=0,LEN(E901)=0)),1,0)</f>
        <v>0</v>
      </c>
      <c r="Y901" s="202"/>
      <c r="Z901" s="202"/>
      <c r="AB901" s="203" t="str">
        <f t="shared" ref="AB901:AB964" si="47">B901&amp;C901</f>
        <v/>
      </c>
    </row>
    <row r="902" spans="1:28" s="158" customFormat="1" ht="20.25">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5"/>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6"/>
        <v>0</v>
      </c>
      <c r="Y902" s="202"/>
      <c r="Z902" s="202"/>
      <c r="AB902" s="203" t="str">
        <f t="shared" si="47"/>
        <v/>
      </c>
    </row>
    <row r="903" spans="1:28" s="158" customFormat="1" ht="20.25">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5"/>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6"/>
        <v>0</v>
      </c>
      <c r="Y903" s="202"/>
      <c r="Z903" s="202"/>
      <c r="AB903" s="203" t="str">
        <f t="shared" si="47"/>
        <v/>
      </c>
    </row>
    <row r="904" spans="1:28" s="158" customFormat="1" ht="20.25">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5"/>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6"/>
        <v>0</v>
      </c>
      <c r="Y904" s="202"/>
      <c r="Z904" s="202"/>
      <c r="AB904" s="203" t="str">
        <f t="shared" si="47"/>
        <v/>
      </c>
    </row>
    <row r="905" spans="1:28" s="158" customFormat="1" ht="20.25">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5"/>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6"/>
        <v>0</v>
      </c>
      <c r="Y905" s="202"/>
      <c r="Z905" s="202"/>
      <c r="AB905" s="203" t="str">
        <f t="shared" si="47"/>
        <v/>
      </c>
    </row>
    <row r="906" spans="1:28" s="158" customFormat="1" ht="20.25">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5"/>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6"/>
        <v>0</v>
      </c>
      <c r="Y906" s="202"/>
      <c r="Z906" s="202"/>
      <c r="AB906" s="203" t="str">
        <f t="shared" si="47"/>
        <v/>
      </c>
    </row>
    <row r="907" spans="1:28" s="158" customFormat="1" ht="20.25">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5"/>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6"/>
        <v>0</v>
      </c>
      <c r="Y907" s="202"/>
      <c r="Z907" s="202"/>
      <c r="AB907" s="203" t="str">
        <f t="shared" si="47"/>
        <v/>
      </c>
    </row>
    <row r="908" spans="1:28" s="158" customFormat="1" ht="20.25">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5"/>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6"/>
        <v>0</v>
      </c>
      <c r="Y908" s="202"/>
      <c r="Z908" s="202"/>
      <c r="AB908" s="203" t="str">
        <f t="shared" si="47"/>
        <v/>
      </c>
    </row>
    <row r="909" spans="1:28" s="158" customFormat="1" ht="20.25">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5"/>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6"/>
        <v>0</v>
      </c>
      <c r="Y909" s="202"/>
      <c r="Z909" s="202"/>
      <c r="AB909" s="203" t="str">
        <f t="shared" si="47"/>
        <v/>
      </c>
    </row>
    <row r="910" spans="1:28" s="158" customFormat="1" ht="20.25">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5"/>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6"/>
        <v>0</v>
      </c>
      <c r="Y910" s="202"/>
      <c r="Z910" s="202"/>
      <c r="AB910" s="203" t="str">
        <f t="shared" si="47"/>
        <v/>
      </c>
    </row>
    <row r="911" spans="1:28" s="158" customFormat="1" ht="20.25">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5"/>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6"/>
        <v>0</v>
      </c>
      <c r="Y911" s="202"/>
      <c r="Z911" s="202"/>
      <c r="AB911" s="203" t="str">
        <f t="shared" si="47"/>
        <v/>
      </c>
    </row>
    <row r="912" spans="1:28" s="158" customFormat="1" ht="20.25">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5"/>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6"/>
        <v>0</v>
      </c>
      <c r="Y912" s="202"/>
      <c r="Z912" s="202"/>
      <c r="AB912" s="203" t="str">
        <f t="shared" si="47"/>
        <v/>
      </c>
    </row>
    <row r="913" spans="1:28" s="158" customFormat="1" ht="20.25">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5"/>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6"/>
        <v>0</v>
      </c>
      <c r="Y913" s="202"/>
      <c r="Z913" s="202"/>
      <c r="AB913" s="203" t="str">
        <f t="shared" si="47"/>
        <v/>
      </c>
    </row>
    <row r="914" spans="1:28" s="158" customFormat="1" ht="20.25">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5"/>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6"/>
        <v>0</v>
      </c>
      <c r="Y914" s="202"/>
      <c r="Z914" s="202"/>
      <c r="AB914" s="203" t="str">
        <f t="shared" si="47"/>
        <v/>
      </c>
    </row>
    <row r="915" spans="1:28" s="158" customFormat="1" ht="20.25">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5"/>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6"/>
        <v>0</v>
      </c>
      <c r="Y915" s="202"/>
      <c r="Z915" s="202"/>
      <c r="AB915" s="203" t="str">
        <f t="shared" si="47"/>
        <v/>
      </c>
    </row>
    <row r="916" spans="1:28" s="158" customFormat="1" ht="20.25">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5"/>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6"/>
        <v>0</v>
      </c>
      <c r="Y916" s="202"/>
      <c r="Z916" s="202"/>
      <c r="AB916" s="203" t="str">
        <f t="shared" si="47"/>
        <v/>
      </c>
    </row>
    <row r="917" spans="1:28" s="158" customFormat="1" ht="20.25">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5"/>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6"/>
        <v>0</v>
      </c>
      <c r="Y917" s="202"/>
      <c r="Z917" s="202"/>
      <c r="AB917" s="203" t="str">
        <f t="shared" si="47"/>
        <v/>
      </c>
    </row>
    <row r="918" spans="1:28" s="158" customFormat="1" ht="20.25">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5"/>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6"/>
        <v>0</v>
      </c>
      <c r="Y918" s="202"/>
      <c r="Z918" s="202"/>
      <c r="AB918" s="203" t="str">
        <f t="shared" si="47"/>
        <v/>
      </c>
    </row>
    <row r="919" spans="1:28" s="158" customFormat="1" ht="20.25">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5"/>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6"/>
        <v>0</v>
      </c>
      <c r="Y919" s="202"/>
      <c r="Z919" s="202"/>
      <c r="AB919" s="203" t="str">
        <f t="shared" si="47"/>
        <v/>
      </c>
    </row>
    <row r="920" spans="1:28" s="158" customFormat="1" ht="20.25">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5"/>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6"/>
        <v>0</v>
      </c>
      <c r="Y920" s="202"/>
      <c r="Z920" s="202"/>
      <c r="AB920" s="203" t="str">
        <f t="shared" si="47"/>
        <v/>
      </c>
    </row>
    <row r="921" spans="1:28" s="158" customFormat="1" ht="20.25">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5"/>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6"/>
        <v>0</v>
      </c>
      <c r="Y921" s="202"/>
      <c r="Z921" s="202"/>
      <c r="AB921" s="203" t="str">
        <f t="shared" si="47"/>
        <v/>
      </c>
    </row>
    <row r="922" spans="1:28" s="158" customFormat="1" ht="20.25">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5"/>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6"/>
        <v>0</v>
      </c>
      <c r="Y922" s="202"/>
      <c r="Z922" s="202"/>
      <c r="AB922" s="203" t="str">
        <f t="shared" si="47"/>
        <v/>
      </c>
    </row>
    <row r="923" spans="1:28" s="158" customFormat="1" ht="20.25">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5"/>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6"/>
        <v>0</v>
      </c>
      <c r="Y923" s="202"/>
      <c r="Z923" s="202"/>
      <c r="AB923" s="203" t="str">
        <f t="shared" si="47"/>
        <v/>
      </c>
    </row>
    <row r="924" spans="1:28" s="158" customFormat="1" ht="20.25">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5"/>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6"/>
        <v>0</v>
      </c>
      <c r="Y924" s="202"/>
      <c r="Z924" s="202"/>
      <c r="AB924" s="203" t="str">
        <f t="shared" si="47"/>
        <v/>
      </c>
    </row>
    <row r="925" spans="1:28" s="158" customFormat="1" ht="20.25">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5"/>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6"/>
        <v>0</v>
      </c>
      <c r="Y925" s="202"/>
      <c r="Z925" s="202"/>
      <c r="AB925" s="203" t="str">
        <f t="shared" si="47"/>
        <v/>
      </c>
    </row>
    <row r="926" spans="1:28" s="158" customFormat="1" ht="20.25">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5"/>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6"/>
        <v>0</v>
      </c>
      <c r="Y926" s="202"/>
      <c r="Z926" s="202"/>
      <c r="AB926" s="203" t="str">
        <f t="shared" si="47"/>
        <v/>
      </c>
    </row>
    <row r="927" spans="1:28" s="158" customFormat="1" ht="20.25">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5"/>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6"/>
        <v>0</v>
      </c>
      <c r="Y927" s="202"/>
      <c r="Z927" s="202"/>
      <c r="AB927" s="203" t="str">
        <f t="shared" si="47"/>
        <v/>
      </c>
    </row>
    <row r="928" spans="1:28" s="158" customFormat="1" ht="20.25">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5"/>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6"/>
        <v>0</v>
      </c>
      <c r="Y928" s="202"/>
      <c r="Z928" s="202"/>
      <c r="AB928" s="203" t="str">
        <f t="shared" si="47"/>
        <v/>
      </c>
    </row>
    <row r="929" spans="1:28" s="158" customFormat="1" ht="20.25">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5"/>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6"/>
        <v>0</v>
      </c>
      <c r="Y929" s="202"/>
      <c r="Z929" s="202"/>
      <c r="AB929" s="203" t="str">
        <f t="shared" si="47"/>
        <v/>
      </c>
    </row>
    <row r="930" spans="1:28" s="158" customFormat="1" ht="20.25">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5"/>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6"/>
        <v>0</v>
      </c>
      <c r="Y930" s="202"/>
      <c r="Z930" s="202"/>
      <c r="AB930" s="203" t="str">
        <f t="shared" si="47"/>
        <v/>
      </c>
    </row>
    <row r="931" spans="1:28" s="158" customFormat="1" ht="20.25">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5"/>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6"/>
        <v>0</v>
      </c>
      <c r="Y931" s="202"/>
      <c r="Z931" s="202"/>
      <c r="AB931" s="203" t="str">
        <f t="shared" si="47"/>
        <v/>
      </c>
    </row>
    <row r="932" spans="1:28" s="158" customFormat="1" ht="20.25">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5"/>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6"/>
        <v>0</v>
      </c>
      <c r="Y932" s="202"/>
      <c r="Z932" s="202"/>
      <c r="AB932" s="203" t="str">
        <f t="shared" si="47"/>
        <v/>
      </c>
    </row>
    <row r="933" spans="1:28" s="158" customFormat="1" ht="20.25">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5"/>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6"/>
        <v>0</v>
      </c>
      <c r="Y933" s="202"/>
      <c r="Z933" s="202"/>
      <c r="AB933" s="203" t="str">
        <f t="shared" si="47"/>
        <v/>
      </c>
    </row>
    <row r="934" spans="1:28" s="158" customFormat="1" ht="20.25">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5"/>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6"/>
        <v>0</v>
      </c>
      <c r="Y934" s="202"/>
      <c r="Z934" s="202"/>
      <c r="AB934" s="203" t="str">
        <f t="shared" si="47"/>
        <v/>
      </c>
    </row>
    <row r="935" spans="1:28" s="158" customFormat="1" ht="20.25">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5"/>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6"/>
        <v>0</v>
      </c>
      <c r="Y935" s="202"/>
      <c r="Z935" s="202"/>
      <c r="AB935" s="203" t="str">
        <f t="shared" si="47"/>
        <v/>
      </c>
    </row>
    <row r="936" spans="1:28" s="158" customFormat="1" ht="20.25">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5"/>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6"/>
        <v>0</v>
      </c>
      <c r="Y936" s="202"/>
      <c r="Z936" s="202"/>
      <c r="AB936" s="203" t="str">
        <f t="shared" si="47"/>
        <v/>
      </c>
    </row>
    <row r="937" spans="1:28" s="158" customFormat="1" ht="20.25">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5"/>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6"/>
        <v>0</v>
      </c>
      <c r="Y937" s="202"/>
      <c r="Z937" s="202"/>
      <c r="AB937" s="203" t="str">
        <f t="shared" si="47"/>
        <v/>
      </c>
    </row>
    <row r="938" spans="1:28" s="158" customFormat="1" ht="20.25">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5"/>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6"/>
        <v>0</v>
      </c>
      <c r="Y938" s="202"/>
      <c r="Z938" s="202"/>
      <c r="AB938" s="203" t="str">
        <f t="shared" si="47"/>
        <v/>
      </c>
    </row>
    <row r="939" spans="1:28" s="158" customFormat="1" ht="20.25">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5"/>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6"/>
        <v>0</v>
      </c>
      <c r="Y939" s="202"/>
      <c r="Z939" s="202"/>
      <c r="AB939" s="203" t="str">
        <f t="shared" si="47"/>
        <v/>
      </c>
    </row>
    <row r="940" spans="1:28" s="158" customFormat="1" ht="20.25">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5"/>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6"/>
        <v>0</v>
      </c>
      <c r="Y940" s="202"/>
      <c r="Z940" s="202"/>
      <c r="AB940" s="203" t="str">
        <f t="shared" si="47"/>
        <v/>
      </c>
    </row>
    <row r="941" spans="1:28" s="158" customFormat="1" ht="20.25">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5"/>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6"/>
        <v>0</v>
      </c>
      <c r="Y941" s="202"/>
      <c r="Z941" s="202"/>
      <c r="AB941" s="203" t="str">
        <f t="shared" si="47"/>
        <v/>
      </c>
    </row>
    <row r="942" spans="1:28" s="158" customFormat="1" ht="20.25">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5"/>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6"/>
        <v>0</v>
      </c>
      <c r="Y942" s="202"/>
      <c r="Z942" s="202"/>
      <c r="AB942" s="203" t="str">
        <f t="shared" si="47"/>
        <v/>
      </c>
    </row>
    <row r="943" spans="1:28" s="158" customFormat="1" ht="20.25">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5"/>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6"/>
        <v>0</v>
      </c>
      <c r="Y943" s="202"/>
      <c r="Z943" s="202"/>
      <c r="AB943" s="203" t="str">
        <f t="shared" si="47"/>
        <v/>
      </c>
    </row>
    <row r="944" spans="1:28" s="158" customFormat="1" ht="20.25">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5"/>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6"/>
        <v>0</v>
      </c>
      <c r="Y944" s="202"/>
      <c r="Z944" s="202"/>
      <c r="AB944" s="203" t="str">
        <f t="shared" si="47"/>
        <v/>
      </c>
    </row>
    <row r="945" spans="1:28" s="158" customFormat="1" ht="20.25">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5"/>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6"/>
        <v>0</v>
      </c>
      <c r="Y945" s="202"/>
      <c r="Z945" s="202"/>
      <c r="AB945" s="203" t="str">
        <f t="shared" si="47"/>
        <v/>
      </c>
    </row>
    <row r="946" spans="1:28" s="158" customFormat="1" ht="20.25">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5"/>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6"/>
        <v>0</v>
      </c>
      <c r="Y946" s="202"/>
      <c r="Z946" s="202"/>
      <c r="AB946" s="203" t="str">
        <f t="shared" si="47"/>
        <v/>
      </c>
    </row>
    <row r="947" spans="1:28" s="158" customFormat="1" ht="20.25">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5"/>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6"/>
        <v>0</v>
      </c>
      <c r="Y947" s="202"/>
      <c r="Z947" s="202"/>
      <c r="AB947" s="203" t="str">
        <f t="shared" si="47"/>
        <v/>
      </c>
    </row>
    <row r="948" spans="1:28" s="158" customFormat="1" ht="20.25">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5"/>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6"/>
        <v>0</v>
      </c>
      <c r="Y948" s="202"/>
      <c r="Z948" s="202"/>
      <c r="AB948" s="203" t="str">
        <f t="shared" si="47"/>
        <v/>
      </c>
    </row>
    <row r="949" spans="1:28" s="158" customFormat="1" ht="20.25">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5"/>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6"/>
        <v>0</v>
      </c>
      <c r="Y949" s="202"/>
      <c r="Z949" s="202"/>
      <c r="AB949" s="203" t="str">
        <f t="shared" si="47"/>
        <v/>
      </c>
    </row>
    <row r="950" spans="1:28" s="158" customFormat="1" ht="20.25">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5"/>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6"/>
        <v>0</v>
      </c>
      <c r="Y950" s="202"/>
      <c r="Z950" s="202"/>
      <c r="AB950" s="203" t="str">
        <f t="shared" si="47"/>
        <v/>
      </c>
    </row>
    <row r="951" spans="1:28" s="158" customFormat="1" ht="20.25">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5"/>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6"/>
        <v>0</v>
      </c>
      <c r="Y951" s="202"/>
      <c r="Z951" s="202"/>
      <c r="AB951" s="203" t="str">
        <f t="shared" si="47"/>
        <v/>
      </c>
    </row>
    <row r="952" spans="1:28" s="158" customFormat="1" ht="20.25">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5"/>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6"/>
        <v>0</v>
      </c>
      <c r="Y952" s="202"/>
      <c r="Z952" s="202"/>
      <c r="AB952" s="203" t="str">
        <f t="shared" si="47"/>
        <v/>
      </c>
    </row>
    <row r="953" spans="1:28" s="158" customFormat="1" ht="20.25">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5"/>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6"/>
        <v>0</v>
      </c>
      <c r="Y953" s="202"/>
      <c r="Z953" s="202"/>
      <c r="AB953" s="203" t="str">
        <f t="shared" si="47"/>
        <v/>
      </c>
    </row>
    <row r="954" spans="1:28" s="158" customFormat="1" ht="20.25">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5"/>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6"/>
        <v>0</v>
      </c>
      <c r="Y954" s="202"/>
      <c r="Z954" s="202"/>
      <c r="AB954" s="203" t="str">
        <f t="shared" si="47"/>
        <v/>
      </c>
    </row>
    <row r="955" spans="1:28" s="158" customFormat="1" ht="20.25">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5"/>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6"/>
        <v>0</v>
      </c>
      <c r="Y955" s="202"/>
      <c r="Z955" s="202"/>
      <c r="AB955" s="203" t="str">
        <f t="shared" si="47"/>
        <v/>
      </c>
    </row>
    <row r="956" spans="1:28" s="158" customFormat="1" ht="20.25">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5"/>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6"/>
        <v>0</v>
      </c>
      <c r="Y956" s="202"/>
      <c r="Z956" s="202"/>
      <c r="AB956" s="203" t="str">
        <f t="shared" si="47"/>
        <v/>
      </c>
    </row>
    <row r="957" spans="1:28" s="158" customFormat="1" ht="20.25">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5"/>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6"/>
        <v>0</v>
      </c>
      <c r="Y957" s="202"/>
      <c r="Z957" s="202"/>
      <c r="AB957" s="203" t="str">
        <f t="shared" si="47"/>
        <v/>
      </c>
    </row>
    <row r="958" spans="1:28" s="158" customFormat="1" ht="20.25">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5"/>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6"/>
        <v>0</v>
      </c>
      <c r="Y958" s="202"/>
      <c r="Z958" s="202"/>
      <c r="AB958" s="203" t="str">
        <f t="shared" si="47"/>
        <v/>
      </c>
    </row>
    <row r="959" spans="1:28" s="158" customFormat="1" ht="20.25">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5"/>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6"/>
        <v>0</v>
      </c>
      <c r="Y959" s="202"/>
      <c r="Z959" s="202"/>
      <c r="AB959" s="203" t="str">
        <f t="shared" si="47"/>
        <v/>
      </c>
    </row>
    <row r="960" spans="1:28" s="158" customFormat="1" ht="20.25">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5"/>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6"/>
        <v>0</v>
      </c>
      <c r="Y960" s="202"/>
      <c r="Z960" s="202"/>
      <c r="AB960" s="203" t="str">
        <f t="shared" si="47"/>
        <v/>
      </c>
    </row>
    <row r="961" spans="1:28" s="158" customFormat="1" ht="20.25">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5"/>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6"/>
        <v>0</v>
      </c>
      <c r="Y961" s="202"/>
      <c r="Z961" s="202"/>
      <c r="AB961" s="203" t="str">
        <f t="shared" si="47"/>
        <v/>
      </c>
    </row>
    <row r="962" spans="1:28" s="158" customFormat="1" ht="20.25">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5"/>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6"/>
        <v>0</v>
      </c>
      <c r="Y962" s="202"/>
      <c r="Z962" s="202"/>
      <c r="AB962" s="203" t="str">
        <f t="shared" si="47"/>
        <v/>
      </c>
    </row>
    <row r="963" spans="1:28" s="158" customFormat="1" ht="20.25">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5"/>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6"/>
        <v>0</v>
      </c>
      <c r="Y963" s="202"/>
      <c r="Z963" s="202"/>
      <c r="AB963" s="203" t="str">
        <f t="shared" si="47"/>
        <v/>
      </c>
    </row>
    <row r="964" spans="1:28" s="158" customFormat="1" ht="20.25">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5"/>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6"/>
        <v>0</v>
      </c>
      <c r="Y964" s="202"/>
      <c r="Z964" s="202"/>
      <c r="AB964" s="203" t="str">
        <f t="shared" si="47"/>
        <v/>
      </c>
    </row>
    <row r="965" spans="1:28" s="158" customFormat="1" ht="20.25">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8">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9">IF(AND(C965="Smelter not listed",OR(LEN(D965)=0,LEN(E965)=0)),1,0)</f>
        <v>0</v>
      </c>
      <c r="Y965" s="202"/>
      <c r="Z965" s="202"/>
      <c r="AB965" s="203" t="str">
        <f t="shared" ref="AB965:AB1028" si="50">B965&amp;C965</f>
        <v/>
      </c>
    </row>
    <row r="966" spans="1:28" s="158" customFormat="1" ht="20.25">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8"/>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9"/>
        <v>0</v>
      </c>
      <c r="Y966" s="202"/>
      <c r="Z966" s="202"/>
      <c r="AB966" s="203" t="str">
        <f t="shared" si="50"/>
        <v/>
      </c>
    </row>
    <row r="967" spans="1:28" s="158" customFormat="1" ht="20.25">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8"/>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9"/>
        <v>0</v>
      </c>
      <c r="Y967" s="202"/>
      <c r="Z967" s="202"/>
      <c r="AB967" s="203" t="str">
        <f t="shared" si="50"/>
        <v/>
      </c>
    </row>
    <row r="968" spans="1:28" s="158" customFormat="1" ht="20.25">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8"/>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9"/>
        <v>0</v>
      </c>
      <c r="Y968" s="202"/>
      <c r="Z968" s="202"/>
      <c r="AB968" s="203" t="str">
        <f t="shared" si="50"/>
        <v/>
      </c>
    </row>
    <row r="969" spans="1:28" s="158" customFormat="1" ht="20.25">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8"/>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9"/>
        <v>0</v>
      </c>
      <c r="Y969" s="202"/>
      <c r="Z969" s="202"/>
      <c r="AB969" s="203" t="str">
        <f t="shared" si="50"/>
        <v/>
      </c>
    </row>
    <row r="970" spans="1:28" s="158" customFormat="1" ht="20.25">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8"/>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9"/>
        <v>0</v>
      </c>
      <c r="Y970" s="202"/>
      <c r="Z970" s="202"/>
      <c r="AB970" s="203" t="str">
        <f t="shared" si="50"/>
        <v/>
      </c>
    </row>
    <row r="971" spans="1:28" s="158" customFormat="1" ht="20.25">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8"/>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9"/>
        <v>0</v>
      </c>
      <c r="Y971" s="202"/>
      <c r="Z971" s="202"/>
      <c r="AB971" s="203" t="str">
        <f t="shared" si="50"/>
        <v/>
      </c>
    </row>
    <row r="972" spans="1:28" s="158" customFormat="1" ht="20.25">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8"/>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9"/>
        <v>0</v>
      </c>
      <c r="Y972" s="202"/>
      <c r="Z972" s="202"/>
      <c r="AB972" s="203" t="str">
        <f t="shared" si="50"/>
        <v/>
      </c>
    </row>
    <row r="973" spans="1:28" s="158" customFormat="1" ht="20.25">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8"/>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9"/>
        <v>0</v>
      </c>
      <c r="Y973" s="202"/>
      <c r="Z973" s="202"/>
      <c r="AB973" s="203" t="str">
        <f t="shared" si="50"/>
        <v/>
      </c>
    </row>
    <row r="974" spans="1:28" s="158" customFormat="1" ht="20.25">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8"/>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9"/>
        <v>0</v>
      </c>
      <c r="Y974" s="202"/>
      <c r="Z974" s="202"/>
      <c r="AB974" s="203" t="str">
        <f t="shared" si="50"/>
        <v/>
      </c>
    </row>
    <row r="975" spans="1:28" s="158" customFormat="1" ht="20.25">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8"/>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9"/>
        <v>0</v>
      </c>
      <c r="Y975" s="202"/>
      <c r="Z975" s="202"/>
      <c r="AB975" s="203" t="str">
        <f t="shared" si="50"/>
        <v/>
      </c>
    </row>
    <row r="976" spans="1:28" s="158" customFormat="1" ht="20.25">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8"/>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9"/>
        <v>0</v>
      </c>
      <c r="Y976" s="202"/>
      <c r="Z976" s="202"/>
      <c r="AB976" s="203" t="str">
        <f t="shared" si="50"/>
        <v/>
      </c>
    </row>
    <row r="977" spans="1:28" s="158" customFormat="1" ht="20.25">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8"/>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9"/>
        <v>0</v>
      </c>
      <c r="Y977" s="202"/>
      <c r="Z977" s="202"/>
      <c r="AB977" s="203" t="str">
        <f t="shared" si="50"/>
        <v/>
      </c>
    </row>
    <row r="978" spans="1:28" s="158" customFormat="1" ht="20.25">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8"/>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9"/>
        <v>0</v>
      </c>
      <c r="Y978" s="202"/>
      <c r="Z978" s="202"/>
      <c r="AB978" s="203" t="str">
        <f t="shared" si="50"/>
        <v/>
      </c>
    </row>
    <row r="979" spans="1:28" s="158" customFormat="1" ht="20.25">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8"/>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9"/>
        <v>0</v>
      </c>
      <c r="Y979" s="202"/>
      <c r="Z979" s="202"/>
      <c r="AB979" s="203" t="str">
        <f t="shared" si="50"/>
        <v/>
      </c>
    </row>
    <row r="980" spans="1:28" s="158" customFormat="1" ht="20.25">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8"/>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9"/>
        <v>0</v>
      </c>
      <c r="Y980" s="202"/>
      <c r="Z980" s="202"/>
      <c r="AB980" s="203" t="str">
        <f t="shared" si="50"/>
        <v/>
      </c>
    </row>
    <row r="981" spans="1:28" s="158" customFormat="1" ht="20.25">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8"/>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9"/>
        <v>0</v>
      </c>
      <c r="Y981" s="202"/>
      <c r="Z981" s="202"/>
      <c r="AB981" s="203" t="str">
        <f t="shared" si="50"/>
        <v/>
      </c>
    </row>
    <row r="982" spans="1:28" s="158" customFormat="1" ht="20.25">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8"/>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9"/>
        <v>0</v>
      </c>
      <c r="Y982" s="202"/>
      <c r="Z982" s="202"/>
      <c r="AB982" s="203" t="str">
        <f t="shared" si="50"/>
        <v/>
      </c>
    </row>
    <row r="983" spans="1:28" s="158" customFormat="1" ht="20.25">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8"/>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9"/>
        <v>0</v>
      </c>
      <c r="Y983" s="202"/>
      <c r="Z983" s="202"/>
      <c r="AB983" s="203" t="str">
        <f t="shared" si="50"/>
        <v/>
      </c>
    </row>
    <row r="984" spans="1:28" s="158" customFormat="1" ht="20.25">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8"/>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9"/>
        <v>0</v>
      </c>
      <c r="Y984" s="202"/>
      <c r="Z984" s="202"/>
      <c r="AB984" s="203" t="str">
        <f t="shared" si="50"/>
        <v/>
      </c>
    </row>
    <row r="985" spans="1:28" s="158" customFormat="1" ht="20.25">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8"/>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9"/>
        <v>0</v>
      </c>
      <c r="Y985" s="202"/>
      <c r="Z985" s="202"/>
      <c r="AB985" s="203" t="str">
        <f t="shared" si="50"/>
        <v/>
      </c>
    </row>
    <row r="986" spans="1:28" s="158" customFormat="1" ht="20.25">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8"/>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9"/>
        <v>0</v>
      </c>
      <c r="Y986" s="202"/>
      <c r="Z986" s="202"/>
      <c r="AB986" s="203" t="str">
        <f t="shared" si="50"/>
        <v/>
      </c>
    </row>
    <row r="987" spans="1:28" s="158" customFormat="1" ht="20.25">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8"/>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9"/>
        <v>0</v>
      </c>
      <c r="Y987" s="202"/>
      <c r="Z987" s="202"/>
      <c r="AB987" s="203" t="str">
        <f t="shared" si="50"/>
        <v/>
      </c>
    </row>
    <row r="988" spans="1:28" s="158" customFormat="1" ht="20.25">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8"/>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9"/>
        <v>0</v>
      </c>
      <c r="Y988" s="202"/>
      <c r="Z988" s="202"/>
      <c r="AB988" s="203" t="str">
        <f t="shared" si="50"/>
        <v/>
      </c>
    </row>
    <row r="989" spans="1:28" s="158" customFormat="1" ht="20.25">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8"/>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9"/>
        <v>0</v>
      </c>
      <c r="Y989" s="202"/>
      <c r="Z989" s="202"/>
      <c r="AB989" s="203" t="str">
        <f t="shared" si="50"/>
        <v/>
      </c>
    </row>
    <row r="990" spans="1:28" s="158" customFormat="1" ht="20.25">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8"/>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9"/>
        <v>0</v>
      </c>
      <c r="Y990" s="202"/>
      <c r="Z990" s="202"/>
      <c r="AB990" s="203" t="str">
        <f t="shared" si="50"/>
        <v/>
      </c>
    </row>
    <row r="991" spans="1:28" s="158" customFormat="1" ht="20.25">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8"/>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9"/>
        <v>0</v>
      </c>
      <c r="Y991" s="202"/>
      <c r="Z991" s="202"/>
      <c r="AB991" s="203" t="str">
        <f t="shared" si="50"/>
        <v/>
      </c>
    </row>
    <row r="992" spans="1:28" s="158" customFormat="1" ht="20.25">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8"/>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9"/>
        <v>0</v>
      </c>
      <c r="Y992" s="202"/>
      <c r="Z992" s="202"/>
      <c r="AB992" s="203" t="str">
        <f t="shared" si="50"/>
        <v/>
      </c>
    </row>
    <row r="993" spans="1:28" s="158" customFormat="1" ht="20.25">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8"/>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9"/>
        <v>0</v>
      </c>
      <c r="Y993" s="202"/>
      <c r="Z993" s="202"/>
      <c r="AB993" s="203" t="str">
        <f t="shared" si="50"/>
        <v/>
      </c>
    </row>
    <row r="994" spans="1:28" s="158" customFormat="1" ht="20.25">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8"/>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9"/>
        <v>0</v>
      </c>
      <c r="Y994" s="202"/>
      <c r="Z994" s="202"/>
      <c r="AB994" s="203" t="str">
        <f t="shared" si="50"/>
        <v/>
      </c>
    </row>
    <row r="995" spans="1:28" s="158" customFormat="1" ht="20.25">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8"/>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9"/>
        <v>0</v>
      </c>
      <c r="Y995" s="202"/>
      <c r="Z995" s="202"/>
      <c r="AB995" s="203" t="str">
        <f t="shared" si="50"/>
        <v/>
      </c>
    </row>
    <row r="996" spans="1:28" s="158" customFormat="1" ht="20.25">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8"/>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9"/>
        <v>0</v>
      </c>
      <c r="Y996" s="202"/>
      <c r="Z996" s="202"/>
      <c r="AB996" s="203" t="str">
        <f t="shared" si="50"/>
        <v/>
      </c>
    </row>
    <row r="997" spans="1:28" s="158" customFormat="1" ht="20.25">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8"/>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9"/>
        <v>0</v>
      </c>
      <c r="Y997" s="202"/>
      <c r="Z997" s="202"/>
      <c r="AB997" s="203" t="str">
        <f t="shared" si="50"/>
        <v/>
      </c>
    </row>
    <row r="998" spans="1:28" s="158" customFormat="1" ht="20.25">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8"/>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9"/>
        <v>0</v>
      </c>
      <c r="Y998" s="202"/>
      <c r="Z998" s="202"/>
      <c r="AB998" s="203" t="str">
        <f t="shared" si="50"/>
        <v/>
      </c>
    </row>
    <row r="999" spans="1:28" s="158" customFormat="1" ht="20.25">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8"/>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9"/>
        <v>0</v>
      </c>
      <c r="Y999" s="202"/>
      <c r="Z999" s="202"/>
      <c r="AB999" s="203" t="str">
        <f t="shared" si="50"/>
        <v/>
      </c>
    </row>
    <row r="1000" spans="1:28" s="158" customFormat="1" ht="20.25">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8"/>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9"/>
        <v>0</v>
      </c>
      <c r="Y1000" s="202"/>
      <c r="Z1000" s="202"/>
      <c r="AB1000" s="203" t="str">
        <f t="shared" si="50"/>
        <v/>
      </c>
    </row>
    <row r="1001" spans="1:28" s="158" customFormat="1" ht="20.25">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8"/>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9"/>
        <v>0</v>
      </c>
      <c r="Y1001" s="202"/>
      <c r="Z1001" s="202"/>
      <c r="AB1001" s="203" t="str">
        <f t="shared" si="50"/>
        <v/>
      </c>
    </row>
    <row r="1002" spans="1:28" s="158" customFormat="1" ht="20.25">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8"/>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9"/>
        <v>0</v>
      </c>
      <c r="Y1002" s="202"/>
      <c r="Z1002" s="202"/>
      <c r="AB1002" s="203" t="str">
        <f t="shared" si="50"/>
        <v/>
      </c>
    </row>
    <row r="1003" spans="1:28" s="158" customFormat="1" ht="20.25">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8"/>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9"/>
        <v>0</v>
      </c>
      <c r="Y1003" s="202"/>
      <c r="Z1003" s="202"/>
      <c r="AB1003" s="203" t="str">
        <f t="shared" si="50"/>
        <v/>
      </c>
    </row>
    <row r="1004" spans="1:28" s="158" customFormat="1" ht="20.25">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8"/>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9"/>
        <v>0</v>
      </c>
      <c r="Y1004" s="202"/>
      <c r="Z1004" s="202"/>
      <c r="AB1004" s="203" t="str">
        <f t="shared" si="50"/>
        <v/>
      </c>
    </row>
    <row r="1005" spans="1:28" s="158" customFormat="1" ht="20.25">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8"/>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9"/>
        <v>0</v>
      </c>
      <c r="Y1005" s="202"/>
      <c r="Z1005" s="202"/>
      <c r="AB1005" s="203" t="str">
        <f t="shared" si="50"/>
        <v/>
      </c>
    </row>
    <row r="1006" spans="1:28" s="158" customFormat="1" ht="20.25">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8"/>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9"/>
        <v>0</v>
      </c>
      <c r="Y1006" s="202"/>
      <c r="Z1006" s="202"/>
      <c r="AB1006" s="203" t="str">
        <f t="shared" si="50"/>
        <v/>
      </c>
    </row>
    <row r="1007" spans="1:28" s="158" customFormat="1" ht="20.25">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8"/>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9"/>
        <v>0</v>
      </c>
      <c r="Y1007" s="202"/>
      <c r="Z1007" s="202"/>
      <c r="AB1007" s="203" t="str">
        <f t="shared" si="50"/>
        <v/>
      </c>
    </row>
    <row r="1008" spans="1:28" s="158" customFormat="1" ht="20.25">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8"/>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9"/>
        <v>0</v>
      </c>
      <c r="Y1008" s="202"/>
      <c r="Z1008" s="202"/>
      <c r="AB1008" s="203" t="str">
        <f t="shared" si="50"/>
        <v/>
      </c>
    </row>
    <row r="1009" spans="1:28" s="158" customFormat="1" ht="20.25">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8"/>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9"/>
        <v>0</v>
      </c>
      <c r="Y1009" s="202"/>
      <c r="Z1009" s="202"/>
      <c r="AB1009" s="203" t="str">
        <f t="shared" si="50"/>
        <v/>
      </c>
    </row>
    <row r="1010" spans="1:28" s="158" customFormat="1" ht="20.25">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8"/>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9"/>
        <v>0</v>
      </c>
      <c r="Y1010" s="202"/>
      <c r="Z1010" s="202"/>
      <c r="AB1010" s="203" t="str">
        <f t="shared" si="50"/>
        <v/>
      </c>
    </row>
    <row r="1011" spans="1:28" s="158" customFormat="1" ht="20.25">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8"/>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9"/>
        <v>0</v>
      </c>
      <c r="Y1011" s="202"/>
      <c r="Z1011" s="202"/>
      <c r="AB1011" s="203" t="str">
        <f t="shared" si="50"/>
        <v/>
      </c>
    </row>
    <row r="1012" spans="1:28" s="158" customFormat="1" ht="20.25">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8"/>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9"/>
        <v>0</v>
      </c>
      <c r="Y1012" s="202"/>
      <c r="Z1012" s="202"/>
      <c r="AB1012" s="203" t="str">
        <f t="shared" si="50"/>
        <v/>
      </c>
    </row>
    <row r="1013" spans="1:28" s="158" customFormat="1" ht="20.25">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8"/>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9"/>
        <v>0</v>
      </c>
      <c r="Y1013" s="202"/>
      <c r="Z1013" s="202"/>
      <c r="AB1013" s="203" t="str">
        <f t="shared" si="50"/>
        <v/>
      </c>
    </row>
    <row r="1014" spans="1:28" s="158" customFormat="1" ht="20.25">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8"/>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9"/>
        <v>0</v>
      </c>
      <c r="Y1014" s="202"/>
      <c r="Z1014" s="202"/>
      <c r="AB1014" s="203" t="str">
        <f t="shared" si="50"/>
        <v/>
      </c>
    </row>
    <row r="1015" spans="1:28" s="158" customFormat="1" ht="20.25">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8"/>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9"/>
        <v>0</v>
      </c>
      <c r="Y1015" s="202"/>
      <c r="Z1015" s="202"/>
      <c r="AB1015" s="203" t="str">
        <f t="shared" si="50"/>
        <v/>
      </c>
    </row>
    <row r="1016" spans="1:28" s="158" customFormat="1" ht="20.25">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8"/>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9"/>
        <v>0</v>
      </c>
      <c r="Y1016" s="202"/>
      <c r="Z1016" s="202"/>
      <c r="AB1016" s="203" t="str">
        <f t="shared" si="50"/>
        <v/>
      </c>
    </row>
    <row r="1017" spans="1:28" s="158" customFormat="1" ht="20.25">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8"/>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9"/>
        <v>0</v>
      </c>
      <c r="Y1017" s="202"/>
      <c r="Z1017" s="202"/>
      <c r="AB1017" s="203" t="str">
        <f t="shared" si="50"/>
        <v/>
      </c>
    </row>
    <row r="1018" spans="1:28" s="158" customFormat="1" ht="20.25">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8"/>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9"/>
        <v>0</v>
      </c>
      <c r="Y1018" s="202"/>
      <c r="Z1018" s="202"/>
      <c r="AB1018" s="203" t="str">
        <f t="shared" si="50"/>
        <v/>
      </c>
    </row>
    <row r="1019" spans="1:28" s="158" customFormat="1" ht="20.25">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8"/>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9"/>
        <v>0</v>
      </c>
      <c r="Y1019" s="202"/>
      <c r="Z1019" s="202"/>
      <c r="AB1019" s="203" t="str">
        <f t="shared" si="50"/>
        <v/>
      </c>
    </row>
    <row r="1020" spans="1:28" s="158" customFormat="1" ht="20.25">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8"/>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9"/>
        <v>0</v>
      </c>
      <c r="Y1020" s="202"/>
      <c r="Z1020" s="202"/>
      <c r="AB1020" s="203" t="str">
        <f t="shared" si="50"/>
        <v/>
      </c>
    </row>
    <row r="1021" spans="1:28" s="158" customFormat="1" ht="20.25">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8"/>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9"/>
        <v>0</v>
      </c>
      <c r="Y1021" s="202"/>
      <c r="Z1021" s="202"/>
      <c r="AB1021" s="203" t="str">
        <f t="shared" si="50"/>
        <v/>
      </c>
    </row>
    <row r="1022" spans="1:28" s="158" customFormat="1" ht="20.25">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8"/>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9"/>
        <v>0</v>
      </c>
      <c r="Y1022" s="202"/>
      <c r="Z1022" s="202"/>
      <c r="AB1022" s="203" t="str">
        <f t="shared" si="50"/>
        <v/>
      </c>
    </row>
    <row r="1023" spans="1:28" s="158" customFormat="1" ht="20.25">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8"/>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9"/>
        <v>0</v>
      </c>
      <c r="Y1023" s="202"/>
      <c r="Z1023" s="202"/>
      <c r="AB1023" s="203" t="str">
        <f t="shared" si="50"/>
        <v/>
      </c>
    </row>
    <row r="1024" spans="1:28" s="158" customFormat="1" ht="20.25">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8"/>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9"/>
        <v>0</v>
      </c>
      <c r="Y1024" s="202"/>
      <c r="Z1024" s="202"/>
      <c r="AB1024" s="203" t="str">
        <f t="shared" si="50"/>
        <v/>
      </c>
    </row>
    <row r="1025" spans="1:28" s="158" customFormat="1" ht="20.25">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8"/>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9"/>
        <v>0</v>
      </c>
      <c r="Y1025" s="202"/>
      <c r="Z1025" s="202"/>
      <c r="AB1025" s="203" t="str">
        <f t="shared" si="50"/>
        <v/>
      </c>
    </row>
    <row r="1026" spans="1:28" s="158" customFormat="1" ht="20.25">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8"/>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9"/>
        <v>0</v>
      </c>
      <c r="Y1026" s="202"/>
      <c r="Z1026" s="202"/>
      <c r="AB1026" s="203" t="str">
        <f t="shared" si="50"/>
        <v/>
      </c>
    </row>
    <row r="1027" spans="1:28" s="158" customFormat="1" ht="20.25">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8"/>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9"/>
        <v>0</v>
      </c>
      <c r="Y1027" s="202"/>
      <c r="Z1027" s="202"/>
      <c r="AB1027" s="203" t="str">
        <f t="shared" si="50"/>
        <v/>
      </c>
    </row>
    <row r="1028" spans="1:28" s="158" customFormat="1" ht="20.25">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8"/>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9"/>
        <v>0</v>
      </c>
      <c r="Y1028" s="202"/>
      <c r="Z1028" s="202"/>
      <c r="AB1028" s="203" t="str">
        <f t="shared" si="50"/>
        <v/>
      </c>
    </row>
    <row r="1029" spans="1:28" s="158" customFormat="1" ht="20.25">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51">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52">IF(AND(C1029="Smelter not listed",OR(LEN(D1029)=0,LEN(E1029)=0)),1,0)</f>
        <v>0</v>
      </c>
      <c r="Y1029" s="202"/>
      <c r="Z1029" s="202"/>
      <c r="AB1029" s="203" t="str">
        <f t="shared" ref="AB1029:AB1092" si="53">B1029&amp;C1029</f>
        <v/>
      </c>
    </row>
    <row r="1030" spans="1:28" s="158" customFormat="1" ht="20.25">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51"/>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52"/>
        <v>0</v>
      </c>
      <c r="Y1030" s="202"/>
      <c r="Z1030" s="202"/>
      <c r="AB1030" s="203" t="str">
        <f t="shared" si="53"/>
        <v/>
      </c>
    </row>
    <row r="1031" spans="1:28" s="158" customFormat="1" ht="20.25">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51"/>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52"/>
        <v>0</v>
      </c>
      <c r="Y1031" s="202"/>
      <c r="Z1031" s="202"/>
      <c r="AB1031" s="203" t="str">
        <f t="shared" si="53"/>
        <v/>
      </c>
    </row>
    <row r="1032" spans="1:28" s="158" customFormat="1" ht="20.25">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51"/>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52"/>
        <v>0</v>
      </c>
      <c r="Y1032" s="202"/>
      <c r="Z1032" s="202"/>
      <c r="AB1032" s="203" t="str">
        <f t="shared" si="53"/>
        <v/>
      </c>
    </row>
    <row r="1033" spans="1:28" s="158" customFormat="1" ht="20.25">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51"/>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52"/>
        <v>0</v>
      </c>
      <c r="Y1033" s="202"/>
      <c r="Z1033" s="202"/>
      <c r="AB1033" s="203" t="str">
        <f t="shared" si="53"/>
        <v/>
      </c>
    </row>
    <row r="1034" spans="1:28" s="158" customFormat="1" ht="20.25">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51"/>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52"/>
        <v>0</v>
      </c>
      <c r="Y1034" s="202"/>
      <c r="Z1034" s="202"/>
      <c r="AB1034" s="203" t="str">
        <f t="shared" si="53"/>
        <v/>
      </c>
    </row>
    <row r="1035" spans="1:28" s="158" customFormat="1" ht="20.25">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51"/>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52"/>
        <v>0</v>
      </c>
      <c r="Y1035" s="202"/>
      <c r="Z1035" s="202"/>
      <c r="AB1035" s="203" t="str">
        <f t="shared" si="53"/>
        <v/>
      </c>
    </row>
    <row r="1036" spans="1:28" s="158" customFormat="1" ht="20.25">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51"/>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52"/>
        <v>0</v>
      </c>
      <c r="Y1036" s="202"/>
      <c r="Z1036" s="202"/>
      <c r="AB1036" s="203" t="str">
        <f t="shared" si="53"/>
        <v/>
      </c>
    </row>
    <row r="1037" spans="1:28" s="158" customFormat="1" ht="20.25">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51"/>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52"/>
        <v>0</v>
      </c>
      <c r="Y1037" s="202"/>
      <c r="Z1037" s="202"/>
      <c r="AB1037" s="203" t="str">
        <f t="shared" si="53"/>
        <v/>
      </c>
    </row>
    <row r="1038" spans="1:28" s="158" customFormat="1" ht="20.25">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51"/>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52"/>
        <v>0</v>
      </c>
      <c r="Y1038" s="202"/>
      <c r="Z1038" s="202"/>
      <c r="AB1038" s="203" t="str">
        <f t="shared" si="53"/>
        <v/>
      </c>
    </row>
    <row r="1039" spans="1:28" s="158" customFormat="1" ht="20.25">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51"/>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52"/>
        <v>0</v>
      </c>
      <c r="Y1039" s="202"/>
      <c r="Z1039" s="202"/>
      <c r="AB1039" s="203" t="str">
        <f t="shared" si="53"/>
        <v/>
      </c>
    </row>
    <row r="1040" spans="1:28" s="158" customFormat="1" ht="20.25">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51"/>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52"/>
        <v>0</v>
      </c>
      <c r="Y1040" s="202"/>
      <c r="Z1040" s="202"/>
      <c r="AB1040" s="203" t="str">
        <f t="shared" si="53"/>
        <v/>
      </c>
    </row>
    <row r="1041" spans="1:28" s="158" customFormat="1" ht="20.25">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51"/>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52"/>
        <v>0</v>
      </c>
      <c r="Y1041" s="202"/>
      <c r="Z1041" s="202"/>
      <c r="AB1041" s="203" t="str">
        <f t="shared" si="53"/>
        <v/>
      </c>
    </row>
    <row r="1042" spans="1:28" s="158" customFormat="1" ht="20.25">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51"/>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52"/>
        <v>0</v>
      </c>
      <c r="Y1042" s="202"/>
      <c r="Z1042" s="202"/>
      <c r="AB1042" s="203" t="str">
        <f t="shared" si="53"/>
        <v/>
      </c>
    </row>
    <row r="1043" spans="1:28" s="158" customFormat="1" ht="20.25">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51"/>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52"/>
        <v>0</v>
      </c>
      <c r="Y1043" s="202"/>
      <c r="Z1043" s="202"/>
      <c r="AB1043" s="203" t="str">
        <f t="shared" si="53"/>
        <v/>
      </c>
    </row>
    <row r="1044" spans="1:28" s="158" customFormat="1" ht="20.25">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51"/>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52"/>
        <v>0</v>
      </c>
      <c r="Y1044" s="202"/>
      <c r="Z1044" s="202"/>
      <c r="AB1044" s="203" t="str">
        <f t="shared" si="53"/>
        <v/>
      </c>
    </row>
    <row r="1045" spans="1:28" s="158" customFormat="1" ht="20.25">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51"/>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52"/>
        <v>0</v>
      </c>
      <c r="Y1045" s="202"/>
      <c r="Z1045" s="202"/>
      <c r="AB1045" s="203" t="str">
        <f t="shared" si="53"/>
        <v/>
      </c>
    </row>
    <row r="1046" spans="1:28" s="158" customFormat="1" ht="20.25">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51"/>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52"/>
        <v>0</v>
      </c>
      <c r="Y1046" s="202"/>
      <c r="Z1046" s="202"/>
      <c r="AB1046" s="203" t="str">
        <f t="shared" si="53"/>
        <v/>
      </c>
    </row>
    <row r="1047" spans="1:28" s="158" customFormat="1" ht="20.25">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51"/>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52"/>
        <v>0</v>
      </c>
      <c r="Y1047" s="202"/>
      <c r="Z1047" s="202"/>
      <c r="AB1047" s="203" t="str">
        <f t="shared" si="53"/>
        <v/>
      </c>
    </row>
    <row r="1048" spans="1:28" s="158" customFormat="1" ht="20.25">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51"/>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52"/>
        <v>0</v>
      </c>
      <c r="Y1048" s="202"/>
      <c r="Z1048" s="202"/>
      <c r="AB1048" s="203" t="str">
        <f t="shared" si="53"/>
        <v/>
      </c>
    </row>
    <row r="1049" spans="1:28" s="158" customFormat="1" ht="20.25">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51"/>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52"/>
        <v>0</v>
      </c>
      <c r="Y1049" s="202"/>
      <c r="Z1049" s="202"/>
      <c r="AB1049" s="203" t="str">
        <f t="shared" si="53"/>
        <v/>
      </c>
    </row>
    <row r="1050" spans="1:28" s="158" customFormat="1" ht="20.25">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51"/>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52"/>
        <v>0</v>
      </c>
      <c r="Y1050" s="202"/>
      <c r="Z1050" s="202"/>
      <c r="AB1050" s="203" t="str">
        <f t="shared" si="53"/>
        <v/>
      </c>
    </row>
    <row r="1051" spans="1:28" s="158" customFormat="1" ht="20.25">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51"/>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52"/>
        <v>0</v>
      </c>
      <c r="Y1051" s="202"/>
      <c r="Z1051" s="202"/>
      <c r="AB1051" s="203" t="str">
        <f t="shared" si="53"/>
        <v/>
      </c>
    </row>
    <row r="1052" spans="1:28" s="158" customFormat="1" ht="20.25">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51"/>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52"/>
        <v>0</v>
      </c>
      <c r="Y1052" s="202"/>
      <c r="Z1052" s="202"/>
      <c r="AB1052" s="203" t="str">
        <f t="shared" si="53"/>
        <v/>
      </c>
    </row>
    <row r="1053" spans="1:28" s="158" customFormat="1" ht="20.25">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51"/>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52"/>
        <v>0</v>
      </c>
      <c r="Y1053" s="202"/>
      <c r="Z1053" s="202"/>
      <c r="AB1053" s="203" t="str">
        <f t="shared" si="53"/>
        <v/>
      </c>
    </row>
    <row r="1054" spans="1:28" s="158" customFormat="1" ht="20.25">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51"/>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52"/>
        <v>0</v>
      </c>
      <c r="Y1054" s="202"/>
      <c r="Z1054" s="202"/>
      <c r="AB1054" s="203" t="str">
        <f t="shared" si="53"/>
        <v/>
      </c>
    </row>
    <row r="1055" spans="1:28" s="158" customFormat="1" ht="20.25">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51"/>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52"/>
        <v>0</v>
      </c>
      <c r="Y1055" s="202"/>
      <c r="Z1055" s="202"/>
      <c r="AB1055" s="203" t="str">
        <f t="shared" si="53"/>
        <v/>
      </c>
    </row>
    <row r="1056" spans="1:28" s="158" customFormat="1" ht="20.25">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51"/>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52"/>
        <v>0</v>
      </c>
      <c r="Y1056" s="202"/>
      <c r="Z1056" s="202"/>
      <c r="AB1056" s="203" t="str">
        <f t="shared" si="53"/>
        <v/>
      </c>
    </row>
    <row r="1057" spans="1:28" s="158" customFormat="1" ht="20.25">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51"/>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52"/>
        <v>0</v>
      </c>
      <c r="Y1057" s="202"/>
      <c r="Z1057" s="202"/>
      <c r="AB1057" s="203" t="str">
        <f t="shared" si="53"/>
        <v/>
      </c>
    </row>
    <row r="1058" spans="1:28" s="158" customFormat="1" ht="20.25">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51"/>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52"/>
        <v>0</v>
      </c>
      <c r="Y1058" s="202"/>
      <c r="Z1058" s="202"/>
      <c r="AB1058" s="203" t="str">
        <f t="shared" si="53"/>
        <v/>
      </c>
    </row>
    <row r="1059" spans="1:28" s="158" customFormat="1" ht="20.25">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51"/>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52"/>
        <v>0</v>
      </c>
      <c r="Y1059" s="202"/>
      <c r="Z1059" s="202"/>
      <c r="AB1059" s="203" t="str">
        <f t="shared" si="53"/>
        <v/>
      </c>
    </row>
    <row r="1060" spans="1:28" s="158" customFormat="1" ht="20.25">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51"/>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52"/>
        <v>0</v>
      </c>
      <c r="Y1060" s="202"/>
      <c r="Z1060" s="202"/>
      <c r="AB1060" s="203" t="str">
        <f t="shared" si="53"/>
        <v/>
      </c>
    </row>
    <row r="1061" spans="1:28" s="158" customFormat="1" ht="20.25">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51"/>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52"/>
        <v>0</v>
      </c>
      <c r="Y1061" s="202"/>
      <c r="Z1061" s="202"/>
      <c r="AB1061" s="203" t="str">
        <f t="shared" si="53"/>
        <v/>
      </c>
    </row>
    <row r="1062" spans="1:28" s="158" customFormat="1" ht="20.25">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51"/>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52"/>
        <v>0</v>
      </c>
      <c r="Y1062" s="202"/>
      <c r="Z1062" s="202"/>
      <c r="AB1062" s="203" t="str">
        <f t="shared" si="53"/>
        <v/>
      </c>
    </row>
    <row r="1063" spans="1:28" s="158" customFormat="1" ht="20.25">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51"/>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52"/>
        <v>0</v>
      </c>
      <c r="Y1063" s="202"/>
      <c r="Z1063" s="202"/>
      <c r="AB1063" s="203" t="str">
        <f t="shared" si="53"/>
        <v/>
      </c>
    </row>
    <row r="1064" spans="1:28" s="158" customFormat="1" ht="20.25">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51"/>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52"/>
        <v>0</v>
      </c>
      <c r="Y1064" s="202"/>
      <c r="Z1064" s="202"/>
      <c r="AB1064" s="203" t="str">
        <f t="shared" si="53"/>
        <v/>
      </c>
    </row>
    <row r="1065" spans="1:28" s="158" customFormat="1" ht="20.25">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51"/>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52"/>
        <v>0</v>
      </c>
      <c r="Y1065" s="202"/>
      <c r="Z1065" s="202"/>
      <c r="AB1065" s="203" t="str">
        <f t="shared" si="53"/>
        <v/>
      </c>
    </row>
    <row r="1066" spans="1:28" s="158" customFormat="1" ht="20.25">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51"/>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52"/>
        <v>0</v>
      </c>
      <c r="Y1066" s="202"/>
      <c r="Z1066" s="202"/>
      <c r="AB1066" s="203" t="str">
        <f t="shared" si="53"/>
        <v/>
      </c>
    </row>
    <row r="1067" spans="1:28" s="158" customFormat="1" ht="20.25">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51"/>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52"/>
        <v>0</v>
      </c>
      <c r="Y1067" s="202"/>
      <c r="Z1067" s="202"/>
      <c r="AB1067" s="203" t="str">
        <f t="shared" si="53"/>
        <v/>
      </c>
    </row>
    <row r="1068" spans="1:28" s="158" customFormat="1" ht="20.25">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51"/>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52"/>
        <v>0</v>
      </c>
      <c r="Y1068" s="202"/>
      <c r="Z1068" s="202"/>
      <c r="AB1068" s="203" t="str">
        <f t="shared" si="53"/>
        <v/>
      </c>
    </row>
    <row r="1069" spans="1:28" s="158" customFormat="1" ht="20.25">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51"/>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52"/>
        <v>0</v>
      </c>
      <c r="Y1069" s="202"/>
      <c r="Z1069" s="202"/>
      <c r="AB1069" s="203" t="str">
        <f t="shared" si="53"/>
        <v/>
      </c>
    </row>
    <row r="1070" spans="1:28" s="158" customFormat="1" ht="20.25">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51"/>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52"/>
        <v>0</v>
      </c>
      <c r="Y1070" s="202"/>
      <c r="Z1070" s="202"/>
      <c r="AB1070" s="203" t="str">
        <f t="shared" si="53"/>
        <v/>
      </c>
    </row>
    <row r="1071" spans="1:28" s="158" customFormat="1" ht="20.25">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51"/>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52"/>
        <v>0</v>
      </c>
      <c r="Y1071" s="202"/>
      <c r="Z1071" s="202"/>
      <c r="AB1071" s="203" t="str">
        <f t="shared" si="53"/>
        <v/>
      </c>
    </row>
    <row r="1072" spans="1:28" s="158" customFormat="1" ht="20.25">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51"/>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52"/>
        <v>0</v>
      </c>
      <c r="Y1072" s="202"/>
      <c r="Z1072" s="202"/>
      <c r="AB1072" s="203" t="str">
        <f t="shared" si="53"/>
        <v/>
      </c>
    </row>
    <row r="1073" spans="1:28" s="158" customFormat="1" ht="20.25">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51"/>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52"/>
        <v>0</v>
      </c>
      <c r="Y1073" s="202"/>
      <c r="Z1073" s="202"/>
      <c r="AB1073" s="203" t="str">
        <f t="shared" si="53"/>
        <v/>
      </c>
    </row>
    <row r="1074" spans="1:28" s="158" customFormat="1" ht="20.25">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51"/>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52"/>
        <v>0</v>
      </c>
      <c r="Y1074" s="202"/>
      <c r="Z1074" s="202"/>
      <c r="AB1074" s="203" t="str">
        <f t="shared" si="53"/>
        <v/>
      </c>
    </row>
    <row r="1075" spans="1:28" s="158" customFormat="1" ht="20.25">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51"/>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52"/>
        <v>0</v>
      </c>
      <c r="Y1075" s="202"/>
      <c r="Z1075" s="202"/>
      <c r="AB1075" s="203" t="str">
        <f t="shared" si="53"/>
        <v/>
      </c>
    </row>
    <row r="1076" spans="1:28" s="158" customFormat="1" ht="20.25">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51"/>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52"/>
        <v>0</v>
      </c>
      <c r="Y1076" s="202"/>
      <c r="Z1076" s="202"/>
      <c r="AB1076" s="203" t="str">
        <f t="shared" si="53"/>
        <v/>
      </c>
    </row>
    <row r="1077" spans="1:28" s="158" customFormat="1" ht="20.25">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51"/>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52"/>
        <v>0</v>
      </c>
      <c r="Y1077" s="202"/>
      <c r="Z1077" s="202"/>
      <c r="AB1077" s="203" t="str">
        <f t="shared" si="53"/>
        <v/>
      </c>
    </row>
    <row r="1078" spans="1:28" s="158" customFormat="1" ht="20.25">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51"/>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52"/>
        <v>0</v>
      </c>
      <c r="Y1078" s="202"/>
      <c r="Z1078" s="202"/>
      <c r="AB1078" s="203" t="str">
        <f t="shared" si="53"/>
        <v/>
      </c>
    </row>
    <row r="1079" spans="1:28" s="158" customFormat="1" ht="20.25">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51"/>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52"/>
        <v>0</v>
      </c>
      <c r="Y1079" s="202"/>
      <c r="Z1079" s="202"/>
      <c r="AB1079" s="203" t="str">
        <f t="shared" si="53"/>
        <v/>
      </c>
    </row>
    <row r="1080" spans="1:28" s="158" customFormat="1" ht="20.25">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51"/>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52"/>
        <v>0</v>
      </c>
      <c r="Y1080" s="202"/>
      <c r="Z1080" s="202"/>
      <c r="AB1080" s="203" t="str">
        <f t="shared" si="53"/>
        <v/>
      </c>
    </row>
    <row r="1081" spans="1:28" s="158" customFormat="1" ht="20.25">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51"/>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52"/>
        <v>0</v>
      </c>
      <c r="Y1081" s="202"/>
      <c r="Z1081" s="202"/>
      <c r="AB1081" s="203" t="str">
        <f t="shared" si="53"/>
        <v/>
      </c>
    </row>
    <row r="1082" spans="1:28" s="158" customFormat="1" ht="20.25">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51"/>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52"/>
        <v>0</v>
      </c>
      <c r="Y1082" s="202"/>
      <c r="Z1082" s="202"/>
      <c r="AB1082" s="203" t="str">
        <f t="shared" si="53"/>
        <v/>
      </c>
    </row>
    <row r="1083" spans="1:28" s="158" customFormat="1" ht="20.25">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51"/>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52"/>
        <v>0</v>
      </c>
      <c r="Y1083" s="202"/>
      <c r="Z1083" s="202"/>
      <c r="AB1083" s="203" t="str">
        <f t="shared" si="53"/>
        <v/>
      </c>
    </row>
    <row r="1084" spans="1:28" s="158" customFormat="1" ht="20.25">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51"/>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52"/>
        <v>0</v>
      </c>
      <c r="Y1084" s="202"/>
      <c r="Z1084" s="202"/>
      <c r="AB1084" s="203" t="str">
        <f t="shared" si="53"/>
        <v/>
      </c>
    </row>
    <row r="1085" spans="1:28" s="158" customFormat="1" ht="20.25">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51"/>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52"/>
        <v>0</v>
      </c>
      <c r="Y1085" s="202"/>
      <c r="Z1085" s="202"/>
      <c r="AB1085" s="203" t="str">
        <f t="shared" si="53"/>
        <v/>
      </c>
    </row>
    <row r="1086" spans="1:28" s="158" customFormat="1" ht="20.25">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51"/>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52"/>
        <v>0</v>
      </c>
      <c r="Y1086" s="202"/>
      <c r="Z1086" s="202"/>
      <c r="AB1086" s="203" t="str">
        <f t="shared" si="53"/>
        <v/>
      </c>
    </row>
    <row r="1087" spans="1:28" s="158" customFormat="1" ht="20.25">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51"/>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52"/>
        <v>0</v>
      </c>
      <c r="Y1087" s="202"/>
      <c r="Z1087" s="202"/>
      <c r="AB1087" s="203" t="str">
        <f t="shared" si="53"/>
        <v/>
      </c>
    </row>
    <row r="1088" spans="1:28" s="158" customFormat="1" ht="20.25">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51"/>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52"/>
        <v>0</v>
      </c>
      <c r="Y1088" s="202"/>
      <c r="Z1088" s="202"/>
      <c r="AB1088" s="203" t="str">
        <f t="shared" si="53"/>
        <v/>
      </c>
    </row>
    <row r="1089" spans="1:28" s="158" customFormat="1" ht="20.25">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51"/>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52"/>
        <v>0</v>
      </c>
      <c r="Y1089" s="202"/>
      <c r="Z1089" s="202"/>
      <c r="AB1089" s="203" t="str">
        <f t="shared" si="53"/>
        <v/>
      </c>
    </row>
    <row r="1090" spans="1:28" s="158" customFormat="1" ht="20.25">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51"/>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52"/>
        <v>0</v>
      </c>
      <c r="Y1090" s="202"/>
      <c r="Z1090" s="202"/>
      <c r="AB1090" s="203" t="str">
        <f t="shared" si="53"/>
        <v/>
      </c>
    </row>
    <row r="1091" spans="1:28" s="158" customFormat="1" ht="20.25">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51"/>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52"/>
        <v>0</v>
      </c>
      <c r="Y1091" s="202"/>
      <c r="Z1091" s="202"/>
      <c r="AB1091" s="203" t="str">
        <f t="shared" si="53"/>
        <v/>
      </c>
    </row>
    <row r="1092" spans="1:28" s="158" customFormat="1" ht="20.25">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51"/>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52"/>
        <v>0</v>
      </c>
      <c r="Y1092" s="202"/>
      <c r="Z1092" s="202"/>
      <c r="AB1092" s="203" t="str">
        <f t="shared" si="53"/>
        <v/>
      </c>
    </row>
    <row r="1093" spans="1:28" s="158" customFormat="1" ht="20.25">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4">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5">IF(AND(C1093="Smelter not listed",OR(LEN(D1093)=0,LEN(E1093)=0)),1,0)</f>
        <v>0</v>
      </c>
      <c r="Y1093" s="202"/>
      <c r="Z1093" s="202"/>
      <c r="AB1093" s="203" t="str">
        <f t="shared" ref="AB1093:AB1156" si="56">B1093&amp;C1093</f>
        <v/>
      </c>
    </row>
    <row r="1094" spans="1:28" s="158" customFormat="1" ht="20.25">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4"/>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5"/>
        <v>0</v>
      </c>
      <c r="Y1094" s="202"/>
      <c r="Z1094" s="202"/>
      <c r="AB1094" s="203" t="str">
        <f t="shared" si="56"/>
        <v/>
      </c>
    </row>
    <row r="1095" spans="1:28" s="158" customFormat="1" ht="20.25">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4"/>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5"/>
        <v>0</v>
      </c>
      <c r="Y1095" s="202"/>
      <c r="Z1095" s="202"/>
      <c r="AB1095" s="203" t="str">
        <f t="shared" si="56"/>
        <v/>
      </c>
    </row>
    <row r="1096" spans="1:28" s="158" customFormat="1" ht="20.25">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4"/>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5"/>
        <v>0</v>
      </c>
      <c r="Y1096" s="202"/>
      <c r="Z1096" s="202"/>
      <c r="AB1096" s="203" t="str">
        <f t="shared" si="56"/>
        <v/>
      </c>
    </row>
    <row r="1097" spans="1:28" s="158" customFormat="1" ht="20.25">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4"/>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5"/>
        <v>0</v>
      </c>
      <c r="Y1097" s="202"/>
      <c r="Z1097" s="202"/>
      <c r="AB1097" s="203" t="str">
        <f t="shared" si="56"/>
        <v/>
      </c>
    </row>
    <row r="1098" spans="1:28" s="158" customFormat="1" ht="20.25">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4"/>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5"/>
        <v>0</v>
      </c>
      <c r="Y1098" s="202"/>
      <c r="Z1098" s="202"/>
      <c r="AB1098" s="203" t="str">
        <f t="shared" si="56"/>
        <v/>
      </c>
    </row>
    <row r="1099" spans="1:28" s="158" customFormat="1" ht="20.25">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4"/>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5"/>
        <v>0</v>
      </c>
      <c r="Y1099" s="202"/>
      <c r="Z1099" s="202"/>
      <c r="AB1099" s="203" t="str">
        <f t="shared" si="56"/>
        <v/>
      </c>
    </row>
    <row r="1100" spans="1:28" s="158" customFormat="1" ht="20.25">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4"/>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5"/>
        <v>0</v>
      </c>
      <c r="Y1100" s="202"/>
      <c r="Z1100" s="202"/>
      <c r="AB1100" s="203" t="str">
        <f t="shared" si="56"/>
        <v/>
      </c>
    </row>
    <row r="1101" spans="1:28" s="158" customFormat="1" ht="20.25">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4"/>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5"/>
        <v>0</v>
      </c>
      <c r="Y1101" s="202"/>
      <c r="Z1101" s="202"/>
      <c r="AB1101" s="203" t="str">
        <f t="shared" si="56"/>
        <v/>
      </c>
    </row>
    <row r="1102" spans="1:28" s="158" customFormat="1" ht="20.25">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4"/>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5"/>
        <v>0</v>
      </c>
      <c r="Y1102" s="202"/>
      <c r="Z1102" s="202"/>
      <c r="AB1102" s="203" t="str">
        <f t="shared" si="56"/>
        <v/>
      </c>
    </row>
    <row r="1103" spans="1:28" s="158" customFormat="1" ht="20.25">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4"/>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5"/>
        <v>0</v>
      </c>
      <c r="Y1103" s="202"/>
      <c r="Z1103" s="202"/>
      <c r="AB1103" s="203" t="str">
        <f t="shared" si="56"/>
        <v/>
      </c>
    </row>
    <row r="1104" spans="1:28" s="158" customFormat="1" ht="20.25">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4"/>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5"/>
        <v>0</v>
      </c>
      <c r="Y1104" s="202"/>
      <c r="Z1104" s="202"/>
      <c r="AB1104" s="203" t="str">
        <f t="shared" si="56"/>
        <v/>
      </c>
    </row>
    <row r="1105" spans="1:28" s="158" customFormat="1" ht="20.25">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4"/>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5"/>
        <v>0</v>
      </c>
      <c r="Y1105" s="202"/>
      <c r="Z1105" s="202"/>
      <c r="AB1105" s="203" t="str">
        <f t="shared" si="56"/>
        <v/>
      </c>
    </row>
    <row r="1106" spans="1:28" s="158" customFormat="1" ht="20.25">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4"/>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5"/>
        <v>0</v>
      </c>
      <c r="Y1106" s="202"/>
      <c r="Z1106" s="202"/>
      <c r="AB1106" s="203" t="str">
        <f t="shared" si="56"/>
        <v/>
      </c>
    </row>
    <row r="1107" spans="1:28" s="158" customFormat="1" ht="20.25">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4"/>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5"/>
        <v>0</v>
      </c>
      <c r="Y1107" s="202"/>
      <c r="Z1107" s="202"/>
      <c r="AB1107" s="203" t="str">
        <f t="shared" si="56"/>
        <v/>
      </c>
    </row>
    <row r="1108" spans="1:28" s="158" customFormat="1" ht="20.25">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4"/>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5"/>
        <v>0</v>
      </c>
      <c r="Y1108" s="202"/>
      <c r="Z1108" s="202"/>
      <c r="AB1108" s="203" t="str">
        <f t="shared" si="56"/>
        <v/>
      </c>
    </row>
    <row r="1109" spans="1:28" s="158" customFormat="1" ht="20.25">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4"/>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5"/>
        <v>0</v>
      </c>
      <c r="Y1109" s="202"/>
      <c r="Z1109" s="202"/>
      <c r="AB1109" s="203" t="str">
        <f t="shared" si="56"/>
        <v/>
      </c>
    </row>
    <row r="1110" spans="1:28" s="158" customFormat="1" ht="20.25">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4"/>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5"/>
        <v>0</v>
      </c>
      <c r="Y1110" s="202"/>
      <c r="Z1110" s="202"/>
      <c r="AB1110" s="203" t="str">
        <f t="shared" si="56"/>
        <v/>
      </c>
    </row>
    <row r="1111" spans="1:28" s="158" customFormat="1" ht="20.25">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4"/>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5"/>
        <v>0</v>
      </c>
      <c r="Y1111" s="202"/>
      <c r="Z1111" s="202"/>
      <c r="AB1111" s="203" t="str">
        <f t="shared" si="56"/>
        <v/>
      </c>
    </row>
    <row r="1112" spans="1:28" s="158" customFormat="1" ht="20.25">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4"/>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5"/>
        <v>0</v>
      </c>
      <c r="Y1112" s="202"/>
      <c r="Z1112" s="202"/>
      <c r="AB1112" s="203" t="str">
        <f t="shared" si="56"/>
        <v/>
      </c>
    </row>
    <row r="1113" spans="1:28" s="158" customFormat="1" ht="20.25">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4"/>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5"/>
        <v>0</v>
      </c>
      <c r="Y1113" s="202"/>
      <c r="Z1113" s="202"/>
      <c r="AB1113" s="203" t="str">
        <f t="shared" si="56"/>
        <v/>
      </c>
    </row>
    <row r="1114" spans="1:28" s="158" customFormat="1" ht="20.25">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4"/>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5"/>
        <v>0</v>
      </c>
      <c r="Y1114" s="202"/>
      <c r="Z1114" s="202"/>
      <c r="AB1114" s="203" t="str">
        <f t="shared" si="56"/>
        <v/>
      </c>
    </row>
    <row r="1115" spans="1:28" s="158" customFormat="1" ht="20.25">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4"/>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5"/>
        <v>0</v>
      </c>
      <c r="Y1115" s="202"/>
      <c r="Z1115" s="202"/>
      <c r="AB1115" s="203" t="str">
        <f t="shared" si="56"/>
        <v/>
      </c>
    </row>
    <row r="1116" spans="1:28" s="158" customFormat="1" ht="20.25">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4"/>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5"/>
        <v>0</v>
      </c>
      <c r="Y1116" s="202"/>
      <c r="Z1116" s="202"/>
      <c r="AB1116" s="203" t="str">
        <f t="shared" si="56"/>
        <v/>
      </c>
    </row>
    <row r="1117" spans="1:28" s="158" customFormat="1" ht="20.25">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4"/>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5"/>
        <v>0</v>
      </c>
      <c r="Y1117" s="202"/>
      <c r="Z1117" s="202"/>
      <c r="AB1117" s="203" t="str">
        <f t="shared" si="56"/>
        <v/>
      </c>
    </row>
    <row r="1118" spans="1:28" s="158" customFormat="1" ht="20.25">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4"/>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5"/>
        <v>0</v>
      </c>
      <c r="Y1118" s="202"/>
      <c r="Z1118" s="202"/>
      <c r="AB1118" s="203" t="str">
        <f t="shared" si="56"/>
        <v/>
      </c>
    </row>
    <row r="1119" spans="1:28" s="158" customFormat="1" ht="20.25">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4"/>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5"/>
        <v>0</v>
      </c>
      <c r="Y1119" s="202"/>
      <c r="Z1119" s="202"/>
      <c r="AB1119" s="203" t="str">
        <f t="shared" si="56"/>
        <v/>
      </c>
    </row>
    <row r="1120" spans="1:28" s="158" customFormat="1" ht="20.25">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4"/>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5"/>
        <v>0</v>
      </c>
      <c r="Y1120" s="202"/>
      <c r="Z1120" s="202"/>
      <c r="AB1120" s="203" t="str">
        <f t="shared" si="56"/>
        <v/>
      </c>
    </row>
    <row r="1121" spans="1:28" s="158" customFormat="1" ht="20.25">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4"/>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5"/>
        <v>0</v>
      </c>
      <c r="Y1121" s="202"/>
      <c r="Z1121" s="202"/>
      <c r="AB1121" s="203" t="str">
        <f t="shared" si="56"/>
        <v/>
      </c>
    </row>
    <row r="1122" spans="1:28" s="158" customFormat="1" ht="20.25">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4"/>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5"/>
        <v>0</v>
      </c>
      <c r="Y1122" s="202"/>
      <c r="Z1122" s="202"/>
      <c r="AB1122" s="203" t="str">
        <f t="shared" si="56"/>
        <v/>
      </c>
    </row>
    <row r="1123" spans="1:28" s="158" customFormat="1" ht="20.25">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4"/>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5"/>
        <v>0</v>
      </c>
      <c r="Y1123" s="202"/>
      <c r="Z1123" s="202"/>
      <c r="AB1123" s="203" t="str">
        <f t="shared" si="56"/>
        <v/>
      </c>
    </row>
    <row r="1124" spans="1:28" s="158" customFormat="1" ht="20.25">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4"/>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5"/>
        <v>0</v>
      </c>
      <c r="Y1124" s="202"/>
      <c r="Z1124" s="202"/>
      <c r="AB1124" s="203" t="str">
        <f t="shared" si="56"/>
        <v/>
      </c>
    </row>
    <row r="1125" spans="1:28" s="158" customFormat="1" ht="20.25">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4"/>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5"/>
        <v>0</v>
      </c>
      <c r="Y1125" s="202"/>
      <c r="Z1125" s="202"/>
      <c r="AB1125" s="203" t="str">
        <f t="shared" si="56"/>
        <v/>
      </c>
    </row>
    <row r="1126" spans="1:28" s="158" customFormat="1" ht="20.25">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4"/>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5"/>
        <v>0</v>
      </c>
      <c r="Y1126" s="202"/>
      <c r="Z1126" s="202"/>
      <c r="AB1126" s="203" t="str">
        <f t="shared" si="56"/>
        <v/>
      </c>
    </row>
    <row r="1127" spans="1:28" s="158" customFormat="1" ht="20.25">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4"/>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5"/>
        <v>0</v>
      </c>
      <c r="Y1127" s="202"/>
      <c r="Z1127" s="202"/>
      <c r="AB1127" s="203" t="str">
        <f t="shared" si="56"/>
        <v/>
      </c>
    </row>
    <row r="1128" spans="1:28" s="158" customFormat="1" ht="20.25">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4"/>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5"/>
        <v>0</v>
      </c>
      <c r="Y1128" s="202"/>
      <c r="Z1128" s="202"/>
      <c r="AB1128" s="203" t="str">
        <f t="shared" si="56"/>
        <v/>
      </c>
    </row>
    <row r="1129" spans="1:28" s="158" customFormat="1" ht="20.25">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4"/>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5"/>
        <v>0</v>
      </c>
      <c r="Y1129" s="202"/>
      <c r="Z1129" s="202"/>
      <c r="AB1129" s="203" t="str">
        <f t="shared" si="56"/>
        <v/>
      </c>
    </row>
    <row r="1130" spans="1:28" s="158" customFormat="1" ht="20.25">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4"/>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5"/>
        <v>0</v>
      </c>
      <c r="Y1130" s="202"/>
      <c r="Z1130" s="202"/>
      <c r="AB1130" s="203" t="str">
        <f t="shared" si="56"/>
        <v/>
      </c>
    </row>
    <row r="1131" spans="1:28" s="158" customFormat="1" ht="20.25">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4"/>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5"/>
        <v>0</v>
      </c>
      <c r="Y1131" s="202"/>
      <c r="Z1131" s="202"/>
      <c r="AB1131" s="203" t="str">
        <f t="shared" si="56"/>
        <v/>
      </c>
    </row>
    <row r="1132" spans="1:28" s="158" customFormat="1" ht="20.25">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4"/>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5"/>
        <v>0</v>
      </c>
      <c r="Y1132" s="202"/>
      <c r="Z1132" s="202"/>
      <c r="AB1132" s="203" t="str">
        <f t="shared" si="56"/>
        <v/>
      </c>
    </row>
    <row r="1133" spans="1:28" s="158" customFormat="1" ht="20.25">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4"/>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5"/>
        <v>0</v>
      </c>
      <c r="Y1133" s="202"/>
      <c r="Z1133" s="202"/>
      <c r="AB1133" s="203" t="str">
        <f t="shared" si="56"/>
        <v/>
      </c>
    </row>
    <row r="1134" spans="1:28" s="158" customFormat="1" ht="20.25">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4"/>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5"/>
        <v>0</v>
      </c>
      <c r="Y1134" s="202"/>
      <c r="Z1134" s="202"/>
      <c r="AB1134" s="203" t="str">
        <f t="shared" si="56"/>
        <v/>
      </c>
    </row>
    <row r="1135" spans="1:28" s="158" customFormat="1" ht="20.25">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4"/>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5"/>
        <v>0</v>
      </c>
      <c r="Y1135" s="202"/>
      <c r="Z1135" s="202"/>
      <c r="AB1135" s="203" t="str">
        <f t="shared" si="56"/>
        <v/>
      </c>
    </row>
    <row r="1136" spans="1:28" s="158" customFormat="1" ht="20.25">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4"/>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5"/>
        <v>0</v>
      </c>
      <c r="Y1136" s="202"/>
      <c r="Z1136" s="202"/>
      <c r="AB1136" s="203" t="str">
        <f t="shared" si="56"/>
        <v/>
      </c>
    </row>
    <row r="1137" spans="1:28" s="158" customFormat="1" ht="20.25">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4"/>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5"/>
        <v>0</v>
      </c>
      <c r="Y1137" s="202"/>
      <c r="Z1137" s="202"/>
      <c r="AB1137" s="203" t="str">
        <f t="shared" si="56"/>
        <v/>
      </c>
    </row>
    <row r="1138" spans="1:28" s="158" customFormat="1" ht="20.25">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4"/>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5"/>
        <v>0</v>
      </c>
      <c r="Y1138" s="202"/>
      <c r="Z1138" s="202"/>
      <c r="AB1138" s="203" t="str">
        <f t="shared" si="56"/>
        <v/>
      </c>
    </row>
    <row r="1139" spans="1:28" s="158" customFormat="1" ht="20.25">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4"/>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5"/>
        <v>0</v>
      </c>
      <c r="Y1139" s="202"/>
      <c r="Z1139" s="202"/>
      <c r="AB1139" s="203" t="str">
        <f t="shared" si="56"/>
        <v/>
      </c>
    </row>
    <row r="1140" spans="1:28" s="158" customFormat="1" ht="20.25">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4"/>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5"/>
        <v>0</v>
      </c>
      <c r="Y1140" s="202"/>
      <c r="Z1140" s="202"/>
      <c r="AB1140" s="203" t="str">
        <f t="shared" si="56"/>
        <v/>
      </c>
    </row>
    <row r="1141" spans="1:28" s="158" customFormat="1" ht="20.25">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4"/>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5"/>
        <v>0</v>
      </c>
      <c r="Y1141" s="202"/>
      <c r="Z1141" s="202"/>
      <c r="AB1141" s="203" t="str">
        <f t="shared" si="56"/>
        <v/>
      </c>
    </row>
    <row r="1142" spans="1:28" s="158" customFormat="1" ht="20.25">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4"/>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5"/>
        <v>0</v>
      </c>
      <c r="Y1142" s="202"/>
      <c r="Z1142" s="202"/>
      <c r="AB1142" s="203" t="str">
        <f t="shared" si="56"/>
        <v/>
      </c>
    </row>
    <row r="1143" spans="1:28" s="158" customFormat="1" ht="20.25">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4"/>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5"/>
        <v>0</v>
      </c>
      <c r="Y1143" s="202"/>
      <c r="Z1143" s="202"/>
      <c r="AB1143" s="203" t="str">
        <f t="shared" si="56"/>
        <v/>
      </c>
    </row>
    <row r="1144" spans="1:28" s="158" customFormat="1" ht="20.25">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4"/>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5"/>
        <v>0</v>
      </c>
      <c r="Y1144" s="202"/>
      <c r="Z1144" s="202"/>
      <c r="AB1144" s="203" t="str">
        <f t="shared" si="56"/>
        <v/>
      </c>
    </row>
    <row r="1145" spans="1:28" s="158" customFormat="1" ht="20.25">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4"/>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5"/>
        <v>0</v>
      </c>
      <c r="Y1145" s="202"/>
      <c r="Z1145" s="202"/>
      <c r="AB1145" s="203" t="str">
        <f t="shared" si="56"/>
        <v/>
      </c>
    </row>
    <row r="1146" spans="1:28" s="158" customFormat="1" ht="20.25">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4"/>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5"/>
        <v>0</v>
      </c>
      <c r="Y1146" s="202"/>
      <c r="Z1146" s="202"/>
      <c r="AB1146" s="203" t="str">
        <f t="shared" si="56"/>
        <v/>
      </c>
    </row>
    <row r="1147" spans="1:28" s="158" customFormat="1" ht="20.25">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4"/>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5"/>
        <v>0</v>
      </c>
      <c r="Y1147" s="202"/>
      <c r="Z1147" s="202"/>
      <c r="AB1147" s="203" t="str">
        <f t="shared" si="56"/>
        <v/>
      </c>
    </row>
    <row r="1148" spans="1:28" s="158" customFormat="1" ht="20.25">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4"/>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5"/>
        <v>0</v>
      </c>
      <c r="Y1148" s="202"/>
      <c r="Z1148" s="202"/>
      <c r="AB1148" s="203" t="str">
        <f t="shared" si="56"/>
        <v/>
      </c>
    </row>
    <row r="1149" spans="1:28" s="158" customFormat="1" ht="20.25">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4"/>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5"/>
        <v>0</v>
      </c>
      <c r="Y1149" s="202"/>
      <c r="Z1149" s="202"/>
      <c r="AB1149" s="203" t="str">
        <f t="shared" si="56"/>
        <v/>
      </c>
    </row>
    <row r="1150" spans="1:28" s="158" customFormat="1" ht="20.25">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4"/>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5"/>
        <v>0</v>
      </c>
      <c r="Y1150" s="202"/>
      <c r="Z1150" s="202"/>
      <c r="AB1150" s="203" t="str">
        <f t="shared" si="56"/>
        <v/>
      </c>
    </row>
    <row r="1151" spans="1:28" s="158" customFormat="1" ht="20.25">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4"/>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5"/>
        <v>0</v>
      </c>
      <c r="Y1151" s="202"/>
      <c r="Z1151" s="202"/>
      <c r="AB1151" s="203" t="str">
        <f t="shared" si="56"/>
        <v/>
      </c>
    </row>
    <row r="1152" spans="1:28" s="158" customFormat="1" ht="20.25">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4"/>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5"/>
        <v>0</v>
      </c>
      <c r="Y1152" s="202"/>
      <c r="Z1152" s="202"/>
      <c r="AB1152" s="203" t="str">
        <f t="shared" si="56"/>
        <v/>
      </c>
    </row>
    <row r="1153" spans="1:28" s="158" customFormat="1" ht="20.25">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4"/>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5"/>
        <v>0</v>
      </c>
      <c r="Y1153" s="202"/>
      <c r="Z1153" s="202"/>
      <c r="AB1153" s="203" t="str">
        <f t="shared" si="56"/>
        <v/>
      </c>
    </row>
    <row r="1154" spans="1:28" s="158" customFormat="1" ht="20.25">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4"/>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5"/>
        <v>0</v>
      </c>
      <c r="Y1154" s="202"/>
      <c r="Z1154" s="202"/>
      <c r="AB1154" s="203" t="str">
        <f t="shared" si="56"/>
        <v/>
      </c>
    </row>
    <row r="1155" spans="1:28" s="158" customFormat="1" ht="20.25">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4"/>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5"/>
        <v>0</v>
      </c>
      <c r="Y1155" s="202"/>
      <c r="Z1155" s="202"/>
      <c r="AB1155" s="203" t="str">
        <f t="shared" si="56"/>
        <v/>
      </c>
    </row>
    <row r="1156" spans="1:28" s="158" customFormat="1" ht="20.25">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4"/>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5"/>
        <v>0</v>
      </c>
      <c r="Y1156" s="202"/>
      <c r="Z1156" s="202"/>
      <c r="AB1156" s="203" t="str">
        <f t="shared" si="56"/>
        <v/>
      </c>
    </row>
    <row r="1157" spans="1:28" s="158" customFormat="1" ht="20.25">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7">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8">IF(AND(C1157="Smelter not listed",OR(LEN(D1157)=0,LEN(E1157)=0)),1,0)</f>
        <v>0</v>
      </c>
      <c r="Y1157" s="202"/>
      <c r="Z1157" s="202"/>
      <c r="AB1157" s="203" t="str">
        <f t="shared" ref="AB1157:AB1220" si="59">B1157&amp;C1157</f>
        <v/>
      </c>
    </row>
    <row r="1158" spans="1:28" s="158" customFormat="1" ht="20.25">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7"/>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8"/>
        <v>0</v>
      </c>
      <c r="Y1158" s="202"/>
      <c r="Z1158" s="202"/>
      <c r="AB1158" s="203" t="str">
        <f t="shared" si="59"/>
        <v/>
      </c>
    </row>
    <row r="1159" spans="1:28" s="158" customFormat="1" ht="20.25">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7"/>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8"/>
        <v>0</v>
      </c>
      <c r="Y1159" s="202"/>
      <c r="Z1159" s="202"/>
      <c r="AB1159" s="203" t="str">
        <f t="shared" si="59"/>
        <v/>
      </c>
    </row>
    <row r="1160" spans="1:28" s="158" customFormat="1" ht="20.25">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7"/>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8"/>
        <v>0</v>
      </c>
      <c r="Y1160" s="202"/>
      <c r="Z1160" s="202"/>
      <c r="AB1160" s="203" t="str">
        <f t="shared" si="59"/>
        <v/>
      </c>
    </row>
    <row r="1161" spans="1:28" s="158" customFormat="1" ht="20.25">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7"/>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8"/>
        <v>0</v>
      </c>
      <c r="Y1161" s="202"/>
      <c r="Z1161" s="202"/>
      <c r="AB1161" s="203" t="str">
        <f t="shared" si="59"/>
        <v/>
      </c>
    </row>
    <row r="1162" spans="1:28" s="158" customFormat="1" ht="20.25">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7"/>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8"/>
        <v>0</v>
      </c>
      <c r="Y1162" s="202"/>
      <c r="Z1162" s="202"/>
      <c r="AB1162" s="203" t="str">
        <f t="shared" si="59"/>
        <v/>
      </c>
    </row>
    <row r="1163" spans="1:28" s="158" customFormat="1" ht="20.25">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7"/>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8"/>
        <v>0</v>
      </c>
      <c r="Y1163" s="202"/>
      <c r="Z1163" s="202"/>
      <c r="AB1163" s="203" t="str">
        <f t="shared" si="59"/>
        <v/>
      </c>
    </row>
    <row r="1164" spans="1:28" s="158" customFormat="1" ht="20.25">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7"/>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8"/>
        <v>0</v>
      </c>
      <c r="Y1164" s="202"/>
      <c r="Z1164" s="202"/>
      <c r="AB1164" s="203" t="str">
        <f t="shared" si="59"/>
        <v/>
      </c>
    </row>
    <row r="1165" spans="1:28" s="158" customFormat="1" ht="20.25">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7"/>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8"/>
        <v>0</v>
      </c>
      <c r="Y1165" s="202"/>
      <c r="Z1165" s="202"/>
      <c r="AB1165" s="203" t="str">
        <f t="shared" si="59"/>
        <v/>
      </c>
    </row>
    <row r="1166" spans="1:28" s="158" customFormat="1" ht="20.25">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7"/>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8"/>
        <v>0</v>
      </c>
      <c r="Y1166" s="202"/>
      <c r="Z1166" s="202"/>
      <c r="AB1166" s="203" t="str">
        <f t="shared" si="59"/>
        <v/>
      </c>
    </row>
    <row r="1167" spans="1:28" s="158" customFormat="1" ht="20.25">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7"/>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8"/>
        <v>0</v>
      </c>
      <c r="Y1167" s="202"/>
      <c r="Z1167" s="202"/>
      <c r="AB1167" s="203" t="str">
        <f t="shared" si="59"/>
        <v/>
      </c>
    </row>
    <row r="1168" spans="1:28" s="158" customFormat="1" ht="20.25">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7"/>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8"/>
        <v>0</v>
      </c>
      <c r="Y1168" s="202"/>
      <c r="Z1168" s="202"/>
      <c r="AB1168" s="203" t="str">
        <f t="shared" si="59"/>
        <v/>
      </c>
    </row>
    <row r="1169" spans="1:28" s="158" customFormat="1" ht="20.25">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7"/>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8"/>
        <v>0</v>
      </c>
      <c r="Y1169" s="202"/>
      <c r="Z1169" s="202"/>
      <c r="AB1169" s="203" t="str">
        <f t="shared" si="59"/>
        <v/>
      </c>
    </row>
    <row r="1170" spans="1:28" s="158" customFormat="1" ht="20.25">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7"/>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8"/>
        <v>0</v>
      </c>
      <c r="Y1170" s="202"/>
      <c r="Z1170" s="202"/>
      <c r="AB1170" s="203" t="str">
        <f t="shared" si="59"/>
        <v/>
      </c>
    </row>
    <row r="1171" spans="1:28" s="158" customFormat="1" ht="20.25">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7"/>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8"/>
        <v>0</v>
      </c>
      <c r="Y1171" s="202"/>
      <c r="Z1171" s="202"/>
      <c r="AB1171" s="203" t="str">
        <f t="shared" si="59"/>
        <v/>
      </c>
    </row>
    <row r="1172" spans="1:28" s="158" customFormat="1" ht="20.25">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7"/>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8"/>
        <v>0</v>
      </c>
      <c r="Y1172" s="202"/>
      <c r="Z1172" s="202"/>
      <c r="AB1172" s="203" t="str">
        <f t="shared" si="59"/>
        <v/>
      </c>
    </row>
    <row r="1173" spans="1:28" s="158" customFormat="1" ht="20.25">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7"/>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8"/>
        <v>0</v>
      </c>
      <c r="Y1173" s="202"/>
      <c r="Z1173" s="202"/>
      <c r="AB1173" s="203" t="str">
        <f t="shared" si="59"/>
        <v/>
      </c>
    </row>
    <row r="1174" spans="1:28" s="158" customFormat="1" ht="20.25">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7"/>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8"/>
        <v>0</v>
      </c>
      <c r="Y1174" s="202"/>
      <c r="Z1174" s="202"/>
      <c r="AB1174" s="203" t="str">
        <f t="shared" si="59"/>
        <v/>
      </c>
    </row>
    <row r="1175" spans="1:28" s="158" customFormat="1" ht="20.25">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7"/>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8"/>
        <v>0</v>
      </c>
      <c r="Y1175" s="202"/>
      <c r="Z1175" s="202"/>
      <c r="AB1175" s="203" t="str">
        <f t="shared" si="59"/>
        <v/>
      </c>
    </row>
    <row r="1176" spans="1:28" s="158" customFormat="1" ht="20.25">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7"/>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8"/>
        <v>0</v>
      </c>
      <c r="Y1176" s="202"/>
      <c r="Z1176" s="202"/>
      <c r="AB1176" s="203" t="str">
        <f t="shared" si="59"/>
        <v/>
      </c>
    </row>
    <row r="1177" spans="1:28" s="158" customFormat="1" ht="20.25">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7"/>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8"/>
        <v>0</v>
      </c>
      <c r="Y1177" s="202"/>
      <c r="Z1177" s="202"/>
      <c r="AB1177" s="203" t="str">
        <f t="shared" si="59"/>
        <v/>
      </c>
    </row>
    <row r="1178" spans="1:28" s="158" customFormat="1" ht="20.25">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7"/>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8"/>
        <v>0</v>
      </c>
      <c r="Y1178" s="202"/>
      <c r="Z1178" s="202"/>
      <c r="AB1178" s="203" t="str">
        <f t="shared" si="59"/>
        <v/>
      </c>
    </row>
    <row r="1179" spans="1:28" s="158" customFormat="1" ht="20.25">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7"/>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8"/>
        <v>0</v>
      </c>
      <c r="Y1179" s="202"/>
      <c r="Z1179" s="202"/>
      <c r="AB1179" s="203" t="str">
        <f t="shared" si="59"/>
        <v/>
      </c>
    </row>
    <row r="1180" spans="1:28" s="158" customFormat="1" ht="20.25">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7"/>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8"/>
        <v>0</v>
      </c>
      <c r="Y1180" s="202"/>
      <c r="Z1180" s="202"/>
      <c r="AB1180" s="203" t="str">
        <f t="shared" si="59"/>
        <v/>
      </c>
    </row>
    <row r="1181" spans="1:28" s="158" customFormat="1" ht="20.25">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7"/>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8"/>
        <v>0</v>
      </c>
      <c r="Y1181" s="202"/>
      <c r="Z1181" s="202"/>
      <c r="AB1181" s="203" t="str">
        <f t="shared" si="59"/>
        <v/>
      </c>
    </row>
    <row r="1182" spans="1:28" s="158" customFormat="1" ht="20.25">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7"/>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8"/>
        <v>0</v>
      </c>
      <c r="Y1182" s="202"/>
      <c r="Z1182" s="202"/>
      <c r="AB1182" s="203" t="str">
        <f t="shared" si="59"/>
        <v/>
      </c>
    </row>
    <row r="1183" spans="1:28" s="158" customFormat="1" ht="20.25">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7"/>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8"/>
        <v>0</v>
      </c>
      <c r="Y1183" s="202"/>
      <c r="Z1183" s="202"/>
      <c r="AB1183" s="203" t="str">
        <f t="shared" si="59"/>
        <v/>
      </c>
    </row>
    <row r="1184" spans="1:28" s="158" customFormat="1" ht="20.25">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7"/>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8"/>
        <v>0</v>
      </c>
      <c r="Y1184" s="202"/>
      <c r="Z1184" s="202"/>
      <c r="AB1184" s="203" t="str">
        <f t="shared" si="59"/>
        <v/>
      </c>
    </row>
    <row r="1185" spans="1:28" s="158" customFormat="1" ht="20.25">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7"/>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8"/>
        <v>0</v>
      </c>
      <c r="Y1185" s="202"/>
      <c r="Z1185" s="202"/>
      <c r="AB1185" s="203" t="str">
        <f t="shared" si="59"/>
        <v/>
      </c>
    </row>
    <row r="1186" spans="1:28" s="158" customFormat="1" ht="20.25">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7"/>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8"/>
        <v>0</v>
      </c>
      <c r="Y1186" s="202"/>
      <c r="Z1186" s="202"/>
      <c r="AB1186" s="203" t="str">
        <f t="shared" si="59"/>
        <v/>
      </c>
    </row>
    <row r="1187" spans="1:28" s="158" customFormat="1" ht="20.25">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7"/>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8"/>
        <v>0</v>
      </c>
      <c r="Y1187" s="202"/>
      <c r="Z1187" s="202"/>
      <c r="AB1187" s="203" t="str">
        <f t="shared" si="59"/>
        <v/>
      </c>
    </row>
    <row r="1188" spans="1:28" s="158" customFormat="1" ht="20.25">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7"/>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8"/>
        <v>0</v>
      </c>
      <c r="Y1188" s="202"/>
      <c r="Z1188" s="202"/>
      <c r="AB1188" s="203" t="str">
        <f t="shared" si="59"/>
        <v/>
      </c>
    </row>
    <row r="1189" spans="1:28" s="158" customFormat="1" ht="20.25">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7"/>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8"/>
        <v>0</v>
      </c>
      <c r="Y1189" s="202"/>
      <c r="Z1189" s="202"/>
      <c r="AB1189" s="203" t="str">
        <f t="shared" si="59"/>
        <v/>
      </c>
    </row>
    <row r="1190" spans="1:28" s="158" customFormat="1" ht="20.25">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7"/>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8"/>
        <v>0</v>
      </c>
      <c r="Y1190" s="202"/>
      <c r="Z1190" s="202"/>
      <c r="AB1190" s="203" t="str">
        <f t="shared" si="59"/>
        <v/>
      </c>
    </row>
    <row r="1191" spans="1:28" s="158" customFormat="1" ht="20.25">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7"/>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8"/>
        <v>0</v>
      </c>
      <c r="Y1191" s="202"/>
      <c r="Z1191" s="202"/>
      <c r="AB1191" s="203" t="str">
        <f t="shared" si="59"/>
        <v/>
      </c>
    </row>
    <row r="1192" spans="1:28" s="158" customFormat="1" ht="20.25">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7"/>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8"/>
        <v>0</v>
      </c>
      <c r="Y1192" s="202"/>
      <c r="Z1192" s="202"/>
      <c r="AB1192" s="203" t="str">
        <f t="shared" si="59"/>
        <v/>
      </c>
    </row>
    <row r="1193" spans="1:28" s="158" customFormat="1" ht="20.25">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7"/>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8"/>
        <v>0</v>
      </c>
      <c r="Y1193" s="202"/>
      <c r="Z1193" s="202"/>
      <c r="AB1193" s="203" t="str">
        <f t="shared" si="59"/>
        <v/>
      </c>
    </row>
    <row r="1194" spans="1:28" s="158" customFormat="1" ht="20.25">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7"/>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8"/>
        <v>0</v>
      </c>
      <c r="Y1194" s="202"/>
      <c r="Z1194" s="202"/>
      <c r="AB1194" s="203" t="str">
        <f t="shared" si="59"/>
        <v/>
      </c>
    </row>
    <row r="1195" spans="1:28" s="158" customFormat="1" ht="20.25">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7"/>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8"/>
        <v>0</v>
      </c>
      <c r="Y1195" s="202"/>
      <c r="Z1195" s="202"/>
      <c r="AB1195" s="203" t="str">
        <f t="shared" si="59"/>
        <v/>
      </c>
    </row>
    <row r="1196" spans="1:28" s="158" customFormat="1" ht="20.25">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7"/>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8"/>
        <v>0</v>
      </c>
      <c r="Y1196" s="202"/>
      <c r="Z1196" s="202"/>
      <c r="AB1196" s="203" t="str">
        <f t="shared" si="59"/>
        <v/>
      </c>
    </row>
    <row r="1197" spans="1:28" s="158" customFormat="1" ht="20.25">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7"/>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8"/>
        <v>0</v>
      </c>
      <c r="Y1197" s="202"/>
      <c r="Z1197" s="202"/>
      <c r="AB1197" s="203" t="str">
        <f t="shared" si="59"/>
        <v/>
      </c>
    </row>
    <row r="1198" spans="1:28" s="158" customFormat="1" ht="20.25">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7"/>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8"/>
        <v>0</v>
      </c>
      <c r="Y1198" s="202"/>
      <c r="Z1198" s="202"/>
      <c r="AB1198" s="203" t="str">
        <f t="shared" si="59"/>
        <v/>
      </c>
    </row>
    <row r="1199" spans="1:28" s="158" customFormat="1" ht="20.25">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7"/>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8"/>
        <v>0</v>
      </c>
      <c r="Y1199" s="202"/>
      <c r="Z1199" s="202"/>
      <c r="AB1199" s="203" t="str">
        <f t="shared" si="59"/>
        <v/>
      </c>
    </row>
    <row r="1200" spans="1:28" s="158" customFormat="1" ht="20.25">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7"/>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8"/>
        <v>0</v>
      </c>
      <c r="Y1200" s="202"/>
      <c r="Z1200" s="202"/>
      <c r="AB1200" s="203" t="str">
        <f t="shared" si="59"/>
        <v/>
      </c>
    </row>
    <row r="1201" spans="1:28" s="158" customFormat="1" ht="20.25">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7"/>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8"/>
        <v>0</v>
      </c>
      <c r="Y1201" s="202"/>
      <c r="Z1201" s="202"/>
      <c r="AB1201" s="203" t="str">
        <f t="shared" si="59"/>
        <v/>
      </c>
    </row>
    <row r="1202" spans="1:28" s="158" customFormat="1" ht="20.25">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7"/>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8"/>
        <v>0</v>
      </c>
      <c r="Y1202" s="202"/>
      <c r="Z1202" s="202"/>
      <c r="AB1202" s="203" t="str">
        <f t="shared" si="59"/>
        <v/>
      </c>
    </row>
    <row r="1203" spans="1:28" s="158" customFormat="1" ht="20.25">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7"/>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8"/>
        <v>0</v>
      </c>
      <c r="Y1203" s="202"/>
      <c r="Z1203" s="202"/>
      <c r="AB1203" s="203" t="str">
        <f t="shared" si="59"/>
        <v/>
      </c>
    </row>
    <row r="1204" spans="1:28" s="158" customFormat="1" ht="20.25">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7"/>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8"/>
        <v>0</v>
      </c>
      <c r="Y1204" s="202"/>
      <c r="Z1204" s="202"/>
      <c r="AB1204" s="203" t="str">
        <f t="shared" si="59"/>
        <v/>
      </c>
    </row>
    <row r="1205" spans="1:28" s="158" customFormat="1" ht="20.25">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7"/>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8"/>
        <v>0</v>
      </c>
      <c r="Y1205" s="202"/>
      <c r="Z1205" s="202"/>
      <c r="AB1205" s="203" t="str">
        <f t="shared" si="59"/>
        <v/>
      </c>
    </row>
    <row r="1206" spans="1:28" s="158" customFormat="1" ht="20.25">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7"/>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8"/>
        <v>0</v>
      </c>
      <c r="Y1206" s="202"/>
      <c r="Z1206" s="202"/>
      <c r="AB1206" s="203" t="str">
        <f t="shared" si="59"/>
        <v/>
      </c>
    </row>
    <row r="1207" spans="1:28" s="158" customFormat="1" ht="20.25">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7"/>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8"/>
        <v>0</v>
      </c>
      <c r="Y1207" s="202"/>
      <c r="Z1207" s="202"/>
      <c r="AB1207" s="203" t="str">
        <f t="shared" si="59"/>
        <v/>
      </c>
    </row>
    <row r="1208" spans="1:28" s="158" customFormat="1" ht="20.25">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7"/>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8"/>
        <v>0</v>
      </c>
      <c r="Y1208" s="202"/>
      <c r="Z1208" s="202"/>
      <c r="AB1208" s="203" t="str">
        <f t="shared" si="59"/>
        <v/>
      </c>
    </row>
    <row r="1209" spans="1:28" s="158" customFormat="1" ht="20.25">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7"/>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8"/>
        <v>0</v>
      </c>
      <c r="Y1209" s="202"/>
      <c r="Z1209" s="202"/>
      <c r="AB1209" s="203" t="str">
        <f t="shared" si="59"/>
        <v/>
      </c>
    </row>
    <row r="1210" spans="1:28" s="158" customFormat="1" ht="20.25">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7"/>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8"/>
        <v>0</v>
      </c>
      <c r="Y1210" s="202"/>
      <c r="Z1210" s="202"/>
      <c r="AB1210" s="203" t="str">
        <f t="shared" si="59"/>
        <v/>
      </c>
    </row>
    <row r="1211" spans="1:28" s="158" customFormat="1" ht="20.25">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7"/>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8"/>
        <v>0</v>
      </c>
      <c r="Y1211" s="202"/>
      <c r="Z1211" s="202"/>
      <c r="AB1211" s="203" t="str">
        <f t="shared" si="59"/>
        <v/>
      </c>
    </row>
    <row r="1212" spans="1:28" s="158" customFormat="1" ht="20.25">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7"/>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8"/>
        <v>0</v>
      </c>
      <c r="Y1212" s="202"/>
      <c r="Z1212" s="202"/>
      <c r="AB1212" s="203" t="str">
        <f t="shared" si="59"/>
        <v/>
      </c>
    </row>
    <row r="1213" spans="1:28" s="158" customFormat="1" ht="20.25">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7"/>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8"/>
        <v>0</v>
      </c>
      <c r="Y1213" s="202"/>
      <c r="Z1213" s="202"/>
      <c r="AB1213" s="203" t="str">
        <f t="shared" si="59"/>
        <v/>
      </c>
    </row>
    <row r="1214" spans="1:28" s="158" customFormat="1" ht="20.25">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7"/>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8"/>
        <v>0</v>
      </c>
      <c r="Y1214" s="202"/>
      <c r="Z1214" s="202"/>
      <c r="AB1214" s="203" t="str">
        <f t="shared" si="59"/>
        <v/>
      </c>
    </row>
    <row r="1215" spans="1:28" s="158" customFormat="1" ht="20.25">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7"/>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8"/>
        <v>0</v>
      </c>
      <c r="Y1215" s="202"/>
      <c r="Z1215" s="202"/>
      <c r="AB1215" s="203" t="str">
        <f t="shared" si="59"/>
        <v/>
      </c>
    </row>
    <row r="1216" spans="1:28" s="158" customFormat="1" ht="20.25">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7"/>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8"/>
        <v>0</v>
      </c>
      <c r="Y1216" s="202"/>
      <c r="Z1216" s="202"/>
      <c r="AB1216" s="203" t="str">
        <f t="shared" si="59"/>
        <v/>
      </c>
    </row>
    <row r="1217" spans="1:28" s="158" customFormat="1" ht="20.25">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7"/>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8"/>
        <v>0</v>
      </c>
      <c r="Y1217" s="202"/>
      <c r="Z1217" s="202"/>
      <c r="AB1217" s="203" t="str">
        <f t="shared" si="59"/>
        <v/>
      </c>
    </row>
    <row r="1218" spans="1:28" s="158" customFormat="1" ht="20.25">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7"/>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8"/>
        <v>0</v>
      </c>
      <c r="Y1218" s="202"/>
      <c r="Z1218" s="202"/>
      <c r="AB1218" s="203" t="str">
        <f t="shared" si="59"/>
        <v/>
      </c>
    </row>
    <row r="1219" spans="1:28" s="158" customFormat="1" ht="20.25">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7"/>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8"/>
        <v>0</v>
      </c>
      <c r="Y1219" s="202"/>
      <c r="Z1219" s="202"/>
      <c r="AB1219" s="203" t="str">
        <f t="shared" si="59"/>
        <v/>
      </c>
    </row>
    <row r="1220" spans="1:28" s="158" customFormat="1" ht="20.25">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7"/>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8"/>
        <v>0</v>
      </c>
      <c r="Y1220" s="202"/>
      <c r="Z1220" s="202"/>
      <c r="AB1220" s="203" t="str">
        <f t="shared" si="59"/>
        <v/>
      </c>
    </row>
    <row r="1221" spans="1:28" s="158" customFormat="1" ht="20.25">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60">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61">IF(AND(C1221="Smelter not listed",OR(LEN(D1221)=0,LEN(E1221)=0)),1,0)</f>
        <v>0</v>
      </c>
      <c r="Y1221" s="202"/>
      <c r="Z1221" s="202"/>
      <c r="AB1221" s="203" t="str">
        <f t="shared" ref="AB1221:AB1284" si="62">B1221&amp;C1221</f>
        <v/>
      </c>
    </row>
    <row r="1222" spans="1:28" s="158" customFormat="1" ht="20.25">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60"/>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61"/>
        <v>0</v>
      </c>
      <c r="Y1222" s="202"/>
      <c r="Z1222" s="202"/>
      <c r="AB1222" s="203" t="str">
        <f t="shared" si="62"/>
        <v/>
      </c>
    </row>
    <row r="1223" spans="1:28" s="158" customFormat="1" ht="20.25">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60"/>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61"/>
        <v>0</v>
      </c>
      <c r="Y1223" s="202"/>
      <c r="Z1223" s="202"/>
      <c r="AB1223" s="203" t="str">
        <f t="shared" si="62"/>
        <v/>
      </c>
    </row>
    <row r="1224" spans="1:28" s="158" customFormat="1" ht="20.25">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60"/>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61"/>
        <v>0</v>
      </c>
      <c r="Y1224" s="202"/>
      <c r="Z1224" s="202"/>
      <c r="AB1224" s="203" t="str">
        <f t="shared" si="62"/>
        <v/>
      </c>
    </row>
    <row r="1225" spans="1:28" s="158" customFormat="1" ht="20.25">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60"/>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61"/>
        <v>0</v>
      </c>
      <c r="Y1225" s="202"/>
      <c r="Z1225" s="202"/>
      <c r="AB1225" s="203" t="str">
        <f t="shared" si="62"/>
        <v/>
      </c>
    </row>
    <row r="1226" spans="1:28" s="158" customFormat="1" ht="20.25">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60"/>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61"/>
        <v>0</v>
      </c>
      <c r="Y1226" s="202"/>
      <c r="Z1226" s="202"/>
      <c r="AB1226" s="203" t="str">
        <f t="shared" si="62"/>
        <v/>
      </c>
    </row>
    <row r="1227" spans="1:28" s="158" customFormat="1" ht="20.25">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60"/>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61"/>
        <v>0</v>
      </c>
      <c r="Y1227" s="202"/>
      <c r="Z1227" s="202"/>
      <c r="AB1227" s="203" t="str">
        <f t="shared" si="62"/>
        <v/>
      </c>
    </row>
    <row r="1228" spans="1:28" s="158" customFormat="1" ht="20.25">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60"/>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61"/>
        <v>0</v>
      </c>
      <c r="Y1228" s="202"/>
      <c r="Z1228" s="202"/>
      <c r="AB1228" s="203" t="str">
        <f t="shared" si="62"/>
        <v/>
      </c>
    </row>
    <row r="1229" spans="1:28" s="158" customFormat="1" ht="20.25">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60"/>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61"/>
        <v>0</v>
      </c>
      <c r="Y1229" s="202"/>
      <c r="Z1229" s="202"/>
      <c r="AB1229" s="203" t="str">
        <f t="shared" si="62"/>
        <v/>
      </c>
    </row>
    <row r="1230" spans="1:28" s="158" customFormat="1" ht="20.25">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60"/>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61"/>
        <v>0</v>
      </c>
      <c r="Y1230" s="202"/>
      <c r="Z1230" s="202"/>
      <c r="AB1230" s="203" t="str">
        <f t="shared" si="62"/>
        <v/>
      </c>
    </row>
    <row r="1231" spans="1:28" s="158" customFormat="1" ht="20.25">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60"/>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61"/>
        <v>0</v>
      </c>
      <c r="Y1231" s="202"/>
      <c r="Z1231" s="202"/>
      <c r="AB1231" s="203" t="str">
        <f t="shared" si="62"/>
        <v/>
      </c>
    </row>
    <row r="1232" spans="1:28" s="158" customFormat="1" ht="20.25">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60"/>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61"/>
        <v>0</v>
      </c>
      <c r="Y1232" s="202"/>
      <c r="Z1232" s="202"/>
      <c r="AB1232" s="203" t="str">
        <f t="shared" si="62"/>
        <v/>
      </c>
    </row>
    <row r="1233" spans="1:28" s="158" customFormat="1" ht="20.25">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60"/>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61"/>
        <v>0</v>
      </c>
      <c r="Y1233" s="202"/>
      <c r="Z1233" s="202"/>
      <c r="AB1233" s="203" t="str">
        <f t="shared" si="62"/>
        <v/>
      </c>
    </row>
    <row r="1234" spans="1:28" s="158" customFormat="1" ht="20.25">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60"/>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61"/>
        <v>0</v>
      </c>
      <c r="Y1234" s="202"/>
      <c r="Z1234" s="202"/>
      <c r="AB1234" s="203" t="str">
        <f t="shared" si="62"/>
        <v/>
      </c>
    </row>
    <row r="1235" spans="1:28" s="158" customFormat="1" ht="20.25">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60"/>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61"/>
        <v>0</v>
      </c>
      <c r="Y1235" s="202"/>
      <c r="Z1235" s="202"/>
      <c r="AB1235" s="203" t="str">
        <f t="shared" si="62"/>
        <v/>
      </c>
    </row>
    <row r="1236" spans="1:28" s="158" customFormat="1" ht="20.25">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60"/>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61"/>
        <v>0</v>
      </c>
      <c r="Y1236" s="202"/>
      <c r="Z1236" s="202"/>
      <c r="AB1236" s="203" t="str">
        <f t="shared" si="62"/>
        <v/>
      </c>
    </row>
    <row r="1237" spans="1:28" s="158" customFormat="1" ht="20.25">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60"/>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61"/>
        <v>0</v>
      </c>
      <c r="Y1237" s="202"/>
      <c r="Z1237" s="202"/>
      <c r="AB1237" s="203" t="str">
        <f t="shared" si="62"/>
        <v/>
      </c>
    </row>
    <row r="1238" spans="1:28" s="158" customFormat="1" ht="20.25">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60"/>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61"/>
        <v>0</v>
      </c>
      <c r="Y1238" s="202"/>
      <c r="Z1238" s="202"/>
      <c r="AB1238" s="203" t="str">
        <f t="shared" si="62"/>
        <v/>
      </c>
    </row>
    <row r="1239" spans="1:28" s="158" customFormat="1" ht="20.25">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60"/>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61"/>
        <v>0</v>
      </c>
      <c r="Y1239" s="202"/>
      <c r="Z1239" s="202"/>
      <c r="AB1239" s="203" t="str">
        <f t="shared" si="62"/>
        <v/>
      </c>
    </row>
    <row r="1240" spans="1:28" s="158" customFormat="1" ht="20.25">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60"/>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61"/>
        <v>0</v>
      </c>
      <c r="Y1240" s="202"/>
      <c r="Z1240" s="202"/>
      <c r="AB1240" s="203" t="str">
        <f t="shared" si="62"/>
        <v/>
      </c>
    </row>
    <row r="1241" spans="1:28" s="158" customFormat="1" ht="20.25">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60"/>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61"/>
        <v>0</v>
      </c>
      <c r="Y1241" s="202"/>
      <c r="Z1241" s="202"/>
      <c r="AB1241" s="203" t="str">
        <f t="shared" si="62"/>
        <v/>
      </c>
    </row>
    <row r="1242" spans="1:28" s="158" customFormat="1" ht="20.25">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60"/>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61"/>
        <v>0</v>
      </c>
      <c r="Y1242" s="202"/>
      <c r="Z1242" s="202"/>
      <c r="AB1242" s="203" t="str">
        <f t="shared" si="62"/>
        <v/>
      </c>
    </row>
    <row r="1243" spans="1:28" s="158" customFormat="1" ht="20.25">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60"/>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61"/>
        <v>0</v>
      </c>
      <c r="Y1243" s="202"/>
      <c r="Z1243" s="202"/>
      <c r="AB1243" s="203" t="str">
        <f t="shared" si="62"/>
        <v/>
      </c>
    </row>
    <row r="1244" spans="1:28" s="158" customFormat="1" ht="20.25">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60"/>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61"/>
        <v>0</v>
      </c>
      <c r="Y1244" s="202"/>
      <c r="Z1244" s="202"/>
      <c r="AB1244" s="203" t="str">
        <f t="shared" si="62"/>
        <v/>
      </c>
    </row>
    <row r="1245" spans="1:28" s="158" customFormat="1" ht="20.25">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60"/>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61"/>
        <v>0</v>
      </c>
      <c r="Y1245" s="202"/>
      <c r="Z1245" s="202"/>
      <c r="AB1245" s="203" t="str">
        <f t="shared" si="62"/>
        <v/>
      </c>
    </row>
    <row r="1246" spans="1:28" s="158" customFormat="1" ht="20.25">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60"/>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61"/>
        <v>0</v>
      </c>
      <c r="Y1246" s="202"/>
      <c r="Z1246" s="202"/>
      <c r="AB1246" s="203" t="str">
        <f t="shared" si="62"/>
        <v/>
      </c>
    </row>
    <row r="1247" spans="1:28" s="158" customFormat="1" ht="20.25">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60"/>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61"/>
        <v>0</v>
      </c>
      <c r="Y1247" s="202"/>
      <c r="Z1247" s="202"/>
      <c r="AB1247" s="203" t="str">
        <f t="shared" si="62"/>
        <v/>
      </c>
    </row>
    <row r="1248" spans="1:28" s="158" customFormat="1" ht="20.25">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60"/>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61"/>
        <v>0</v>
      </c>
      <c r="Y1248" s="202"/>
      <c r="Z1248" s="202"/>
      <c r="AB1248" s="203" t="str">
        <f t="shared" si="62"/>
        <v/>
      </c>
    </row>
    <row r="1249" spans="1:28" s="158" customFormat="1" ht="20.25">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60"/>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61"/>
        <v>0</v>
      </c>
      <c r="Y1249" s="202"/>
      <c r="Z1249" s="202"/>
      <c r="AB1249" s="203" t="str">
        <f t="shared" si="62"/>
        <v/>
      </c>
    </row>
    <row r="1250" spans="1:28" s="158" customFormat="1" ht="20.25">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60"/>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61"/>
        <v>0</v>
      </c>
      <c r="Y1250" s="202"/>
      <c r="Z1250" s="202"/>
      <c r="AB1250" s="203" t="str">
        <f t="shared" si="62"/>
        <v/>
      </c>
    </row>
    <row r="1251" spans="1:28" s="158" customFormat="1" ht="20.25">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60"/>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61"/>
        <v>0</v>
      </c>
      <c r="Y1251" s="202"/>
      <c r="Z1251" s="202"/>
      <c r="AB1251" s="203" t="str">
        <f t="shared" si="62"/>
        <v/>
      </c>
    </row>
    <row r="1252" spans="1:28" s="158" customFormat="1" ht="20.25">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60"/>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61"/>
        <v>0</v>
      </c>
      <c r="Y1252" s="202"/>
      <c r="Z1252" s="202"/>
      <c r="AB1252" s="203" t="str">
        <f t="shared" si="62"/>
        <v/>
      </c>
    </row>
    <row r="1253" spans="1:28" s="158" customFormat="1" ht="20.25">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60"/>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61"/>
        <v>0</v>
      </c>
      <c r="Y1253" s="202"/>
      <c r="Z1253" s="202"/>
      <c r="AB1253" s="203" t="str">
        <f t="shared" si="62"/>
        <v/>
      </c>
    </row>
    <row r="1254" spans="1:28" s="158" customFormat="1" ht="20.25">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60"/>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61"/>
        <v>0</v>
      </c>
      <c r="Y1254" s="202"/>
      <c r="Z1254" s="202"/>
      <c r="AB1254" s="203" t="str">
        <f t="shared" si="62"/>
        <v/>
      </c>
    </row>
    <row r="1255" spans="1:28" s="158" customFormat="1" ht="20.25">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60"/>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61"/>
        <v>0</v>
      </c>
      <c r="Y1255" s="202"/>
      <c r="Z1255" s="202"/>
      <c r="AB1255" s="203" t="str">
        <f t="shared" si="62"/>
        <v/>
      </c>
    </row>
    <row r="1256" spans="1:28" s="158" customFormat="1" ht="20.25">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60"/>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61"/>
        <v>0</v>
      </c>
      <c r="Y1256" s="202"/>
      <c r="Z1256" s="202"/>
      <c r="AB1256" s="203" t="str">
        <f t="shared" si="62"/>
        <v/>
      </c>
    </row>
    <row r="1257" spans="1:28" s="158" customFormat="1" ht="20.25">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60"/>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61"/>
        <v>0</v>
      </c>
      <c r="Y1257" s="202"/>
      <c r="Z1257" s="202"/>
      <c r="AB1257" s="203" t="str">
        <f t="shared" si="62"/>
        <v/>
      </c>
    </row>
    <row r="1258" spans="1:28" s="158" customFormat="1" ht="20.25">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60"/>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61"/>
        <v>0</v>
      </c>
      <c r="Y1258" s="202"/>
      <c r="Z1258" s="202"/>
      <c r="AB1258" s="203" t="str">
        <f t="shared" si="62"/>
        <v/>
      </c>
    </row>
    <row r="1259" spans="1:28" s="158" customFormat="1" ht="20.25">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60"/>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61"/>
        <v>0</v>
      </c>
      <c r="Y1259" s="202"/>
      <c r="Z1259" s="202"/>
      <c r="AB1259" s="203" t="str">
        <f t="shared" si="62"/>
        <v/>
      </c>
    </row>
    <row r="1260" spans="1:28" s="158" customFormat="1" ht="20.25">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60"/>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61"/>
        <v>0</v>
      </c>
      <c r="Y1260" s="202"/>
      <c r="Z1260" s="202"/>
      <c r="AB1260" s="203" t="str">
        <f t="shared" si="62"/>
        <v/>
      </c>
    </row>
    <row r="1261" spans="1:28" s="158" customFormat="1" ht="20.25">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60"/>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61"/>
        <v>0</v>
      </c>
      <c r="Y1261" s="202"/>
      <c r="Z1261" s="202"/>
      <c r="AB1261" s="203" t="str">
        <f t="shared" si="62"/>
        <v/>
      </c>
    </row>
    <row r="1262" spans="1:28" s="158" customFormat="1" ht="20.25">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60"/>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61"/>
        <v>0</v>
      </c>
      <c r="Y1262" s="202"/>
      <c r="Z1262" s="202"/>
      <c r="AB1262" s="203" t="str">
        <f t="shared" si="62"/>
        <v/>
      </c>
    </row>
    <row r="1263" spans="1:28" s="158" customFormat="1" ht="20.25">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60"/>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61"/>
        <v>0</v>
      </c>
      <c r="Y1263" s="202"/>
      <c r="Z1263" s="202"/>
      <c r="AB1263" s="203" t="str">
        <f t="shared" si="62"/>
        <v/>
      </c>
    </row>
    <row r="1264" spans="1:28" s="158" customFormat="1" ht="20.25">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60"/>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61"/>
        <v>0</v>
      </c>
      <c r="Y1264" s="202"/>
      <c r="Z1264" s="202"/>
      <c r="AB1264" s="203" t="str">
        <f t="shared" si="62"/>
        <v/>
      </c>
    </row>
    <row r="1265" spans="1:28" s="158" customFormat="1" ht="20.25">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60"/>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61"/>
        <v>0</v>
      </c>
      <c r="Y1265" s="202"/>
      <c r="Z1265" s="202"/>
      <c r="AB1265" s="203" t="str">
        <f t="shared" si="62"/>
        <v/>
      </c>
    </row>
    <row r="1266" spans="1:28" s="158" customFormat="1" ht="20.25">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60"/>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61"/>
        <v>0</v>
      </c>
      <c r="Y1266" s="202"/>
      <c r="Z1266" s="202"/>
      <c r="AB1266" s="203" t="str">
        <f t="shared" si="62"/>
        <v/>
      </c>
    </row>
    <row r="1267" spans="1:28" s="158" customFormat="1" ht="20.25">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60"/>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61"/>
        <v>0</v>
      </c>
      <c r="Y1267" s="202"/>
      <c r="Z1267" s="202"/>
      <c r="AB1267" s="203" t="str">
        <f t="shared" si="62"/>
        <v/>
      </c>
    </row>
    <row r="1268" spans="1:28" s="158" customFormat="1" ht="20.25">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60"/>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61"/>
        <v>0</v>
      </c>
      <c r="Y1268" s="202"/>
      <c r="Z1268" s="202"/>
      <c r="AB1268" s="203" t="str">
        <f t="shared" si="62"/>
        <v/>
      </c>
    </row>
    <row r="1269" spans="1:28" s="158" customFormat="1" ht="20.25">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60"/>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61"/>
        <v>0</v>
      </c>
      <c r="Y1269" s="202"/>
      <c r="Z1269" s="202"/>
      <c r="AB1269" s="203" t="str">
        <f t="shared" si="62"/>
        <v/>
      </c>
    </row>
    <row r="1270" spans="1:28" s="158" customFormat="1" ht="20.25">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60"/>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61"/>
        <v>0</v>
      </c>
      <c r="Y1270" s="202"/>
      <c r="Z1270" s="202"/>
      <c r="AB1270" s="203" t="str">
        <f t="shared" si="62"/>
        <v/>
      </c>
    </row>
    <row r="1271" spans="1:28" s="158" customFormat="1" ht="20.25">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60"/>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61"/>
        <v>0</v>
      </c>
      <c r="Y1271" s="202"/>
      <c r="Z1271" s="202"/>
      <c r="AB1271" s="203" t="str">
        <f t="shared" si="62"/>
        <v/>
      </c>
    </row>
    <row r="1272" spans="1:28" s="158" customFormat="1" ht="20.25">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60"/>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61"/>
        <v>0</v>
      </c>
      <c r="Y1272" s="202"/>
      <c r="Z1272" s="202"/>
      <c r="AB1272" s="203" t="str">
        <f t="shared" si="62"/>
        <v/>
      </c>
    </row>
    <row r="1273" spans="1:28" s="158" customFormat="1" ht="20.25">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60"/>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61"/>
        <v>0</v>
      </c>
      <c r="Y1273" s="202"/>
      <c r="Z1273" s="202"/>
      <c r="AB1273" s="203" t="str">
        <f t="shared" si="62"/>
        <v/>
      </c>
    </row>
    <row r="1274" spans="1:28" s="158" customFormat="1" ht="20.25">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60"/>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61"/>
        <v>0</v>
      </c>
      <c r="Y1274" s="202"/>
      <c r="Z1274" s="202"/>
      <c r="AB1274" s="203" t="str">
        <f t="shared" si="62"/>
        <v/>
      </c>
    </row>
    <row r="1275" spans="1:28" s="158" customFormat="1" ht="20.25">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60"/>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61"/>
        <v>0</v>
      </c>
      <c r="Y1275" s="202"/>
      <c r="Z1275" s="202"/>
      <c r="AB1275" s="203" t="str">
        <f t="shared" si="62"/>
        <v/>
      </c>
    </row>
    <row r="1276" spans="1:28" s="158" customFormat="1" ht="20.25">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60"/>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61"/>
        <v>0</v>
      </c>
      <c r="Y1276" s="202"/>
      <c r="Z1276" s="202"/>
      <c r="AB1276" s="203" t="str">
        <f t="shared" si="62"/>
        <v/>
      </c>
    </row>
    <row r="1277" spans="1:28" s="158" customFormat="1" ht="20.25">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60"/>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61"/>
        <v>0</v>
      </c>
      <c r="Y1277" s="202"/>
      <c r="Z1277" s="202"/>
      <c r="AB1277" s="203" t="str">
        <f t="shared" si="62"/>
        <v/>
      </c>
    </row>
    <row r="1278" spans="1:28" s="158" customFormat="1" ht="20.25">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60"/>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61"/>
        <v>0</v>
      </c>
      <c r="Y1278" s="202"/>
      <c r="Z1278" s="202"/>
      <c r="AB1278" s="203" t="str">
        <f t="shared" si="62"/>
        <v/>
      </c>
    </row>
    <row r="1279" spans="1:28" s="158" customFormat="1" ht="20.25">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60"/>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61"/>
        <v>0</v>
      </c>
      <c r="Y1279" s="202"/>
      <c r="Z1279" s="202"/>
      <c r="AB1279" s="203" t="str">
        <f t="shared" si="62"/>
        <v/>
      </c>
    </row>
    <row r="1280" spans="1:28" s="158" customFormat="1" ht="20.25">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60"/>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61"/>
        <v>0</v>
      </c>
      <c r="Y1280" s="202"/>
      <c r="Z1280" s="202"/>
      <c r="AB1280" s="203" t="str">
        <f t="shared" si="62"/>
        <v/>
      </c>
    </row>
    <row r="1281" spans="1:28" s="158" customFormat="1" ht="20.25">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60"/>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61"/>
        <v>0</v>
      </c>
      <c r="Y1281" s="202"/>
      <c r="Z1281" s="202"/>
      <c r="AB1281" s="203" t="str">
        <f t="shared" si="62"/>
        <v/>
      </c>
    </row>
    <row r="1282" spans="1:28" s="158" customFormat="1" ht="20.25">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60"/>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61"/>
        <v>0</v>
      </c>
      <c r="Y1282" s="202"/>
      <c r="Z1282" s="202"/>
      <c r="AB1282" s="203" t="str">
        <f t="shared" si="62"/>
        <v/>
      </c>
    </row>
    <row r="1283" spans="1:28" s="158" customFormat="1" ht="20.25">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60"/>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61"/>
        <v>0</v>
      </c>
      <c r="Y1283" s="202"/>
      <c r="Z1283" s="202"/>
      <c r="AB1283" s="203" t="str">
        <f t="shared" si="62"/>
        <v/>
      </c>
    </row>
    <row r="1284" spans="1:28" s="158" customFormat="1" ht="20.25">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60"/>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61"/>
        <v>0</v>
      </c>
      <c r="Y1284" s="202"/>
      <c r="Z1284" s="202"/>
      <c r="AB1284" s="203" t="str">
        <f t="shared" si="62"/>
        <v/>
      </c>
    </row>
    <row r="1285" spans="1:28" s="158" customFormat="1" ht="20.25">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3">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4">IF(AND(C1285="Smelter not listed",OR(LEN(D1285)=0,LEN(E1285)=0)),1,0)</f>
        <v>0</v>
      </c>
      <c r="Y1285" s="202"/>
      <c r="Z1285" s="202"/>
      <c r="AB1285" s="203" t="str">
        <f t="shared" ref="AB1285:AB1348" si="65">B1285&amp;C1285</f>
        <v/>
      </c>
    </row>
    <row r="1286" spans="1:28" s="158" customFormat="1" ht="20.25">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3"/>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4"/>
        <v>0</v>
      </c>
      <c r="Y1286" s="202"/>
      <c r="Z1286" s="202"/>
      <c r="AB1286" s="203" t="str">
        <f t="shared" si="65"/>
        <v/>
      </c>
    </row>
    <row r="1287" spans="1:28" s="158" customFormat="1" ht="20.25">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3"/>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4"/>
        <v>0</v>
      </c>
      <c r="Y1287" s="202"/>
      <c r="Z1287" s="202"/>
      <c r="AB1287" s="203" t="str">
        <f t="shared" si="65"/>
        <v/>
      </c>
    </row>
    <row r="1288" spans="1:28" s="158" customFormat="1" ht="20.25">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3"/>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4"/>
        <v>0</v>
      </c>
      <c r="Y1288" s="202"/>
      <c r="Z1288" s="202"/>
      <c r="AB1288" s="203" t="str">
        <f t="shared" si="65"/>
        <v/>
      </c>
    </row>
    <row r="1289" spans="1:28" s="158" customFormat="1" ht="20.25">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3"/>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4"/>
        <v>0</v>
      </c>
      <c r="Y1289" s="202"/>
      <c r="Z1289" s="202"/>
      <c r="AB1289" s="203" t="str">
        <f t="shared" si="65"/>
        <v/>
      </c>
    </row>
    <row r="1290" spans="1:28" s="158" customFormat="1" ht="20.25">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3"/>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4"/>
        <v>0</v>
      </c>
      <c r="Y1290" s="202"/>
      <c r="Z1290" s="202"/>
      <c r="AB1290" s="203" t="str">
        <f t="shared" si="65"/>
        <v/>
      </c>
    </row>
    <row r="1291" spans="1:28" s="158" customFormat="1" ht="20.25">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3"/>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4"/>
        <v>0</v>
      </c>
      <c r="Y1291" s="202"/>
      <c r="Z1291" s="202"/>
      <c r="AB1291" s="203" t="str">
        <f t="shared" si="65"/>
        <v/>
      </c>
    </row>
    <row r="1292" spans="1:28" s="158" customFormat="1" ht="20.25">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3"/>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4"/>
        <v>0</v>
      </c>
      <c r="Y1292" s="202"/>
      <c r="Z1292" s="202"/>
      <c r="AB1292" s="203" t="str">
        <f t="shared" si="65"/>
        <v/>
      </c>
    </row>
    <row r="1293" spans="1:28" s="158" customFormat="1" ht="20.25">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3"/>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4"/>
        <v>0</v>
      </c>
      <c r="Y1293" s="202"/>
      <c r="Z1293" s="202"/>
      <c r="AB1293" s="203" t="str">
        <f t="shared" si="65"/>
        <v/>
      </c>
    </row>
    <row r="1294" spans="1:28" s="158" customFormat="1" ht="20.25">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3"/>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4"/>
        <v>0</v>
      </c>
      <c r="Y1294" s="202"/>
      <c r="Z1294" s="202"/>
      <c r="AB1294" s="203" t="str">
        <f t="shared" si="65"/>
        <v/>
      </c>
    </row>
    <row r="1295" spans="1:28" s="158" customFormat="1" ht="20.25">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3"/>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4"/>
        <v>0</v>
      </c>
      <c r="Y1295" s="202"/>
      <c r="Z1295" s="202"/>
      <c r="AB1295" s="203" t="str">
        <f t="shared" si="65"/>
        <v/>
      </c>
    </row>
    <row r="1296" spans="1:28" s="158" customFormat="1" ht="20.25">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3"/>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4"/>
        <v>0</v>
      </c>
      <c r="Y1296" s="202"/>
      <c r="Z1296" s="202"/>
      <c r="AB1296" s="203" t="str">
        <f t="shared" si="65"/>
        <v/>
      </c>
    </row>
    <row r="1297" spans="1:28" s="158" customFormat="1" ht="20.25">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3"/>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4"/>
        <v>0</v>
      </c>
      <c r="Y1297" s="202"/>
      <c r="Z1297" s="202"/>
      <c r="AB1297" s="203" t="str">
        <f t="shared" si="65"/>
        <v/>
      </c>
    </row>
    <row r="1298" spans="1:28" s="158" customFormat="1" ht="20.25">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3"/>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4"/>
        <v>0</v>
      </c>
      <c r="Y1298" s="202"/>
      <c r="Z1298" s="202"/>
      <c r="AB1298" s="203" t="str">
        <f t="shared" si="65"/>
        <v/>
      </c>
    </row>
    <row r="1299" spans="1:28" s="158" customFormat="1" ht="20.25">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3"/>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4"/>
        <v>0</v>
      </c>
      <c r="Y1299" s="202"/>
      <c r="Z1299" s="202"/>
      <c r="AB1299" s="203" t="str">
        <f t="shared" si="65"/>
        <v/>
      </c>
    </row>
    <row r="1300" spans="1:28" s="158" customFormat="1" ht="20.25">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3"/>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4"/>
        <v>0</v>
      </c>
      <c r="Y1300" s="202"/>
      <c r="Z1300" s="202"/>
      <c r="AB1300" s="203" t="str">
        <f t="shared" si="65"/>
        <v/>
      </c>
    </row>
    <row r="1301" spans="1:28" s="158" customFormat="1" ht="20.25">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3"/>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4"/>
        <v>0</v>
      </c>
      <c r="Y1301" s="202"/>
      <c r="Z1301" s="202"/>
      <c r="AB1301" s="203" t="str">
        <f t="shared" si="65"/>
        <v/>
      </c>
    </row>
    <row r="1302" spans="1:28" s="158" customFormat="1" ht="20.25">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3"/>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4"/>
        <v>0</v>
      </c>
      <c r="Y1302" s="202"/>
      <c r="Z1302" s="202"/>
      <c r="AB1302" s="203" t="str">
        <f t="shared" si="65"/>
        <v/>
      </c>
    </row>
    <row r="1303" spans="1:28" s="158" customFormat="1" ht="20.25">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3"/>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4"/>
        <v>0</v>
      </c>
      <c r="Y1303" s="202"/>
      <c r="Z1303" s="202"/>
      <c r="AB1303" s="203" t="str">
        <f t="shared" si="65"/>
        <v/>
      </c>
    </row>
    <row r="1304" spans="1:28" s="158" customFormat="1" ht="20.25">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3"/>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4"/>
        <v>0</v>
      </c>
      <c r="Y1304" s="202"/>
      <c r="Z1304" s="202"/>
      <c r="AB1304" s="203" t="str">
        <f t="shared" si="65"/>
        <v/>
      </c>
    </row>
    <row r="1305" spans="1:28" s="158" customFormat="1" ht="20.25">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3"/>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4"/>
        <v>0</v>
      </c>
      <c r="Y1305" s="202"/>
      <c r="Z1305" s="202"/>
      <c r="AB1305" s="203" t="str">
        <f t="shared" si="65"/>
        <v/>
      </c>
    </row>
    <row r="1306" spans="1:28" s="158" customFormat="1" ht="20.25">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3"/>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4"/>
        <v>0</v>
      </c>
      <c r="Y1306" s="202"/>
      <c r="Z1306" s="202"/>
      <c r="AB1306" s="203" t="str">
        <f t="shared" si="65"/>
        <v/>
      </c>
    </row>
    <row r="1307" spans="1:28" s="158" customFormat="1" ht="20.25">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3"/>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4"/>
        <v>0</v>
      </c>
      <c r="Y1307" s="202"/>
      <c r="Z1307" s="202"/>
      <c r="AB1307" s="203" t="str">
        <f t="shared" si="65"/>
        <v/>
      </c>
    </row>
    <row r="1308" spans="1:28" s="158" customFormat="1" ht="20.25">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3"/>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4"/>
        <v>0</v>
      </c>
      <c r="Y1308" s="202"/>
      <c r="Z1308" s="202"/>
      <c r="AB1308" s="203" t="str">
        <f t="shared" si="65"/>
        <v/>
      </c>
    </row>
    <row r="1309" spans="1:28" s="158" customFormat="1" ht="20.25">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3"/>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4"/>
        <v>0</v>
      </c>
      <c r="Y1309" s="202"/>
      <c r="Z1309" s="202"/>
      <c r="AB1309" s="203" t="str">
        <f t="shared" si="65"/>
        <v/>
      </c>
    </row>
    <row r="1310" spans="1:28" s="158" customFormat="1" ht="20.25">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3"/>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4"/>
        <v>0</v>
      </c>
      <c r="Y1310" s="202"/>
      <c r="Z1310" s="202"/>
      <c r="AB1310" s="203" t="str">
        <f t="shared" si="65"/>
        <v/>
      </c>
    </row>
    <row r="1311" spans="1:28" s="158" customFormat="1" ht="20.25">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3"/>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4"/>
        <v>0</v>
      </c>
      <c r="Y1311" s="202"/>
      <c r="Z1311" s="202"/>
      <c r="AB1311" s="203" t="str">
        <f t="shared" si="65"/>
        <v/>
      </c>
    </row>
    <row r="1312" spans="1:28" s="158" customFormat="1" ht="20.25">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3"/>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4"/>
        <v>0</v>
      </c>
      <c r="Y1312" s="202"/>
      <c r="Z1312" s="202"/>
      <c r="AB1312" s="203" t="str">
        <f t="shared" si="65"/>
        <v/>
      </c>
    </row>
    <row r="1313" spans="1:28" s="158" customFormat="1" ht="20.25">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3"/>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4"/>
        <v>0</v>
      </c>
      <c r="Y1313" s="202"/>
      <c r="Z1313" s="202"/>
      <c r="AB1313" s="203" t="str">
        <f t="shared" si="65"/>
        <v/>
      </c>
    </row>
    <row r="1314" spans="1:28" s="158" customFormat="1" ht="20.25">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3"/>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4"/>
        <v>0</v>
      </c>
      <c r="Y1314" s="202"/>
      <c r="Z1314" s="202"/>
      <c r="AB1314" s="203" t="str">
        <f t="shared" si="65"/>
        <v/>
      </c>
    </row>
    <row r="1315" spans="1:28" s="158" customFormat="1" ht="20.25">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3"/>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4"/>
        <v>0</v>
      </c>
      <c r="Y1315" s="202"/>
      <c r="Z1315" s="202"/>
      <c r="AB1315" s="203" t="str">
        <f t="shared" si="65"/>
        <v/>
      </c>
    </row>
    <row r="1316" spans="1:28" s="158" customFormat="1" ht="20.25">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3"/>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4"/>
        <v>0</v>
      </c>
      <c r="Y1316" s="202"/>
      <c r="Z1316" s="202"/>
      <c r="AB1316" s="203" t="str">
        <f t="shared" si="65"/>
        <v/>
      </c>
    </row>
    <row r="1317" spans="1:28" s="158" customFormat="1" ht="20.25">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3"/>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4"/>
        <v>0</v>
      </c>
      <c r="Y1317" s="202"/>
      <c r="Z1317" s="202"/>
      <c r="AB1317" s="203" t="str">
        <f t="shared" si="65"/>
        <v/>
      </c>
    </row>
    <row r="1318" spans="1:28" s="158" customFormat="1" ht="20.25">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3"/>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4"/>
        <v>0</v>
      </c>
      <c r="Y1318" s="202"/>
      <c r="Z1318" s="202"/>
      <c r="AB1318" s="203" t="str">
        <f t="shared" si="65"/>
        <v/>
      </c>
    </row>
    <row r="1319" spans="1:28" s="158" customFormat="1" ht="20.25">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3"/>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4"/>
        <v>0</v>
      </c>
      <c r="Y1319" s="202"/>
      <c r="Z1319" s="202"/>
      <c r="AB1319" s="203" t="str">
        <f t="shared" si="65"/>
        <v/>
      </c>
    </row>
    <row r="1320" spans="1:28" s="158" customFormat="1" ht="20.25">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3"/>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4"/>
        <v>0</v>
      </c>
      <c r="Y1320" s="202"/>
      <c r="Z1320" s="202"/>
      <c r="AB1320" s="203" t="str">
        <f t="shared" si="65"/>
        <v/>
      </c>
    </row>
    <row r="1321" spans="1:28" s="158" customFormat="1" ht="20.25">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3"/>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4"/>
        <v>0</v>
      </c>
      <c r="Y1321" s="202"/>
      <c r="Z1321" s="202"/>
      <c r="AB1321" s="203" t="str">
        <f t="shared" si="65"/>
        <v/>
      </c>
    </row>
    <row r="1322" spans="1:28" s="158" customFormat="1" ht="20.25">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3"/>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4"/>
        <v>0</v>
      </c>
      <c r="Y1322" s="202"/>
      <c r="Z1322" s="202"/>
      <c r="AB1322" s="203" t="str">
        <f t="shared" si="65"/>
        <v/>
      </c>
    </row>
    <row r="1323" spans="1:28" s="158" customFormat="1" ht="20.25">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3"/>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4"/>
        <v>0</v>
      </c>
      <c r="Y1323" s="202"/>
      <c r="Z1323" s="202"/>
      <c r="AB1323" s="203" t="str">
        <f t="shared" si="65"/>
        <v/>
      </c>
    </row>
    <row r="1324" spans="1:28" s="158" customFormat="1" ht="20.25">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3"/>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4"/>
        <v>0</v>
      </c>
      <c r="Y1324" s="202"/>
      <c r="Z1324" s="202"/>
      <c r="AB1324" s="203" t="str">
        <f t="shared" si="65"/>
        <v/>
      </c>
    </row>
    <row r="1325" spans="1:28" s="158" customFormat="1" ht="20.25">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3"/>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4"/>
        <v>0</v>
      </c>
      <c r="Y1325" s="202"/>
      <c r="Z1325" s="202"/>
      <c r="AB1325" s="203" t="str">
        <f t="shared" si="65"/>
        <v/>
      </c>
    </row>
    <row r="1326" spans="1:28" s="158" customFormat="1" ht="20.25">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3"/>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4"/>
        <v>0</v>
      </c>
      <c r="Y1326" s="202"/>
      <c r="Z1326" s="202"/>
      <c r="AB1326" s="203" t="str">
        <f t="shared" si="65"/>
        <v/>
      </c>
    </row>
    <row r="1327" spans="1:28" s="158" customFormat="1" ht="20.25">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3"/>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4"/>
        <v>0</v>
      </c>
      <c r="Y1327" s="202"/>
      <c r="Z1327" s="202"/>
      <c r="AB1327" s="203" t="str">
        <f t="shared" si="65"/>
        <v/>
      </c>
    </row>
    <row r="1328" spans="1:28" s="158" customFormat="1" ht="20.25">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3"/>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4"/>
        <v>0</v>
      </c>
      <c r="Y1328" s="202"/>
      <c r="Z1328" s="202"/>
      <c r="AB1328" s="203" t="str">
        <f t="shared" si="65"/>
        <v/>
      </c>
    </row>
    <row r="1329" spans="1:28" s="158" customFormat="1" ht="20.25">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3"/>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4"/>
        <v>0</v>
      </c>
      <c r="Y1329" s="202"/>
      <c r="Z1329" s="202"/>
      <c r="AB1329" s="203" t="str">
        <f t="shared" si="65"/>
        <v/>
      </c>
    </row>
    <row r="1330" spans="1:28" s="158" customFormat="1" ht="20.25">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3"/>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4"/>
        <v>0</v>
      </c>
      <c r="Y1330" s="202"/>
      <c r="Z1330" s="202"/>
      <c r="AB1330" s="203" t="str">
        <f t="shared" si="65"/>
        <v/>
      </c>
    </row>
    <row r="1331" spans="1:28" s="158" customFormat="1" ht="20.25">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3"/>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4"/>
        <v>0</v>
      </c>
      <c r="Y1331" s="202"/>
      <c r="Z1331" s="202"/>
      <c r="AB1331" s="203" t="str">
        <f t="shared" si="65"/>
        <v/>
      </c>
    </row>
    <row r="1332" spans="1:28" s="158" customFormat="1" ht="20.25">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3"/>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4"/>
        <v>0</v>
      </c>
      <c r="Y1332" s="202"/>
      <c r="Z1332" s="202"/>
      <c r="AB1332" s="203" t="str">
        <f t="shared" si="65"/>
        <v/>
      </c>
    </row>
    <row r="1333" spans="1:28" s="158" customFormat="1" ht="20.25">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3"/>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4"/>
        <v>0</v>
      </c>
      <c r="Y1333" s="202"/>
      <c r="Z1333" s="202"/>
      <c r="AB1333" s="203" t="str">
        <f t="shared" si="65"/>
        <v/>
      </c>
    </row>
    <row r="1334" spans="1:28" s="158" customFormat="1" ht="20.25">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3"/>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4"/>
        <v>0</v>
      </c>
      <c r="Y1334" s="202"/>
      <c r="Z1334" s="202"/>
      <c r="AB1334" s="203" t="str">
        <f t="shared" si="65"/>
        <v/>
      </c>
    </row>
    <row r="1335" spans="1:28" s="158" customFormat="1" ht="20.25">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3"/>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4"/>
        <v>0</v>
      </c>
      <c r="Y1335" s="202"/>
      <c r="Z1335" s="202"/>
      <c r="AB1335" s="203" t="str">
        <f t="shared" si="65"/>
        <v/>
      </c>
    </row>
    <row r="1336" spans="1:28" s="158" customFormat="1" ht="20.25">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3"/>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4"/>
        <v>0</v>
      </c>
      <c r="Y1336" s="202"/>
      <c r="Z1336" s="202"/>
      <c r="AB1336" s="203" t="str">
        <f t="shared" si="65"/>
        <v/>
      </c>
    </row>
    <row r="1337" spans="1:28" s="158" customFormat="1" ht="20.25">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3"/>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4"/>
        <v>0</v>
      </c>
      <c r="Y1337" s="202"/>
      <c r="Z1337" s="202"/>
      <c r="AB1337" s="203" t="str">
        <f t="shared" si="65"/>
        <v/>
      </c>
    </row>
    <row r="1338" spans="1:28" s="158" customFormat="1" ht="20.25">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3"/>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4"/>
        <v>0</v>
      </c>
      <c r="Y1338" s="202"/>
      <c r="Z1338" s="202"/>
      <c r="AB1338" s="203" t="str">
        <f t="shared" si="65"/>
        <v/>
      </c>
    </row>
    <row r="1339" spans="1:28" s="158" customFormat="1" ht="20.25">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3"/>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4"/>
        <v>0</v>
      </c>
      <c r="Y1339" s="202"/>
      <c r="Z1339" s="202"/>
      <c r="AB1339" s="203" t="str">
        <f t="shared" si="65"/>
        <v/>
      </c>
    </row>
    <row r="1340" spans="1:28" s="158" customFormat="1" ht="20.25">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3"/>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4"/>
        <v>0</v>
      </c>
      <c r="Y1340" s="202"/>
      <c r="Z1340" s="202"/>
      <c r="AB1340" s="203" t="str">
        <f t="shared" si="65"/>
        <v/>
      </c>
    </row>
    <row r="1341" spans="1:28" s="158" customFormat="1" ht="20.25">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3"/>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4"/>
        <v>0</v>
      </c>
      <c r="Y1341" s="202"/>
      <c r="Z1341" s="202"/>
      <c r="AB1341" s="203" t="str">
        <f t="shared" si="65"/>
        <v/>
      </c>
    </row>
    <row r="1342" spans="1:28" s="158" customFormat="1" ht="20.25">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3"/>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4"/>
        <v>0</v>
      </c>
      <c r="Y1342" s="202"/>
      <c r="Z1342" s="202"/>
      <c r="AB1342" s="203" t="str">
        <f t="shared" si="65"/>
        <v/>
      </c>
    </row>
    <row r="1343" spans="1:28" s="158" customFormat="1" ht="20.25">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3"/>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4"/>
        <v>0</v>
      </c>
      <c r="Y1343" s="202"/>
      <c r="Z1343" s="202"/>
      <c r="AB1343" s="203" t="str">
        <f t="shared" si="65"/>
        <v/>
      </c>
    </row>
    <row r="1344" spans="1:28" s="158" customFormat="1" ht="20.25">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3"/>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4"/>
        <v>0</v>
      </c>
      <c r="Y1344" s="202"/>
      <c r="Z1344" s="202"/>
      <c r="AB1344" s="203" t="str">
        <f t="shared" si="65"/>
        <v/>
      </c>
    </row>
    <row r="1345" spans="1:28" s="158" customFormat="1" ht="20.25">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3"/>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4"/>
        <v>0</v>
      </c>
      <c r="Y1345" s="202"/>
      <c r="Z1345" s="202"/>
      <c r="AB1345" s="203" t="str">
        <f t="shared" si="65"/>
        <v/>
      </c>
    </row>
    <row r="1346" spans="1:28" s="158" customFormat="1" ht="20.25">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3"/>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4"/>
        <v>0</v>
      </c>
      <c r="Y1346" s="202"/>
      <c r="Z1346" s="202"/>
      <c r="AB1346" s="203" t="str">
        <f t="shared" si="65"/>
        <v/>
      </c>
    </row>
    <row r="1347" spans="1:28" s="158" customFormat="1" ht="20.25">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3"/>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4"/>
        <v>0</v>
      </c>
      <c r="Y1347" s="202"/>
      <c r="Z1347" s="202"/>
      <c r="AB1347" s="203" t="str">
        <f t="shared" si="65"/>
        <v/>
      </c>
    </row>
    <row r="1348" spans="1:28" s="158" customFormat="1" ht="20.25">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3"/>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4"/>
        <v>0</v>
      </c>
      <c r="Y1348" s="202"/>
      <c r="Z1348" s="202"/>
      <c r="AB1348" s="203" t="str">
        <f t="shared" si="65"/>
        <v/>
      </c>
    </row>
    <row r="1349" spans="1:28" s="158" customFormat="1" ht="20.25">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6">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7">IF(AND(C1349="Smelter not listed",OR(LEN(D1349)=0,LEN(E1349)=0)),1,0)</f>
        <v>0</v>
      </c>
      <c r="Y1349" s="202"/>
      <c r="Z1349" s="202"/>
      <c r="AB1349" s="203" t="str">
        <f t="shared" ref="AB1349:AB1412" si="68">B1349&amp;C1349</f>
        <v/>
      </c>
    </row>
    <row r="1350" spans="1:28" s="158" customFormat="1" ht="20.25">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6"/>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7"/>
        <v>0</v>
      </c>
      <c r="Y1350" s="202"/>
      <c r="Z1350" s="202"/>
      <c r="AB1350" s="203" t="str">
        <f t="shared" si="68"/>
        <v/>
      </c>
    </row>
    <row r="1351" spans="1:28" s="158" customFormat="1" ht="20.25">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6"/>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7"/>
        <v>0</v>
      </c>
      <c r="Y1351" s="202"/>
      <c r="Z1351" s="202"/>
      <c r="AB1351" s="203" t="str">
        <f t="shared" si="68"/>
        <v/>
      </c>
    </row>
    <row r="1352" spans="1:28" s="158" customFormat="1" ht="20.25">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6"/>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7"/>
        <v>0</v>
      </c>
      <c r="Y1352" s="202"/>
      <c r="Z1352" s="202"/>
      <c r="AB1352" s="203" t="str">
        <f t="shared" si="68"/>
        <v/>
      </c>
    </row>
    <row r="1353" spans="1:28" s="158" customFormat="1" ht="20.25">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6"/>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7"/>
        <v>0</v>
      </c>
      <c r="Y1353" s="202"/>
      <c r="Z1353" s="202"/>
      <c r="AB1353" s="203" t="str">
        <f t="shared" si="68"/>
        <v/>
      </c>
    </row>
    <row r="1354" spans="1:28" s="158" customFormat="1" ht="20.25">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6"/>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7"/>
        <v>0</v>
      </c>
      <c r="Y1354" s="202"/>
      <c r="Z1354" s="202"/>
      <c r="AB1354" s="203" t="str">
        <f t="shared" si="68"/>
        <v/>
      </c>
    </row>
    <row r="1355" spans="1:28" s="158" customFormat="1" ht="20.25">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6"/>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7"/>
        <v>0</v>
      </c>
      <c r="Y1355" s="202"/>
      <c r="Z1355" s="202"/>
      <c r="AB1355" s="203" t="str">
        <f t="shared" si="68"/>
        <v/>
      </c>
    </row>
    <row r="1356" spans="1:28" s="158" customFormat="1" ht="20.25">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6"/>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7"/>
        <v>0</v>
      </c>
      <c r="Y1356" s="202"/>
      <c r="Z1356" s="202"/>
      <c r="AB1356" s="203" t="str">
        <f t="shared" si="68"/>
        <v/>
      </c>
    </row>
    <row r="1357" spans="1:28" s="158" customFormat="1" ht="20.25">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6"/>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7"/>
        <v>0</v>
      </c>
      <c r="Y1357" s="202"/>
      <c r="Z1357" s="202"/>
      <c r="AB1357" s="203" t="str">
        <f t="shared" si="68"/>
        <v/>
      </c>
    </row>
    <row r="1358" spans="1:28" s="158" customFormat="1" ht="20.25">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6"/>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7"/>
        <v>0</v>
      </c>
      <c r="Y1358" s="202"/>
      <c r="Z1358" s="202"/>
      <c r="AB1358" s="203" t="str">
        <f t="shared" si="68"/>
        <v/>
      </c>
    </row>
    <row r="1359" spans="1:28" s="158" customFormat="1" ht="20.25">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6"/>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7"/>
        <v>0</v>
      </c>
      <c r="Y1359" s="202"/>
      <c r="Z1359" s="202"/>
      <c r="AB1359" s="203" t="str">
        <f t="shared" si="68"/>
        <v/>
      </c>
    </row>
    <row r="1360" spans="1:28" s="158" customFormat="1" ht="20.25">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6"/>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7"/>
        <v>0</v>
      </c>
      <c r="Y1360" s="202"/>
      <c r="Z1360" s="202"/>
      <c r="AB1360" s="203" t="str">
        <f t="shared" si="68"/>
        <v/>
      </c>
    </row>
    <row r="1361" spans="1:28" s="158" customFormat="1" ht="20.25">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6"/>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7"/>
        <v>0</v>
      </c>
      <c r="Y1361" s="202"/>
      <c r="Z1361" s="202"/>
      <c r="AB1361" s="203" t="str">
        <f t="shared" si="68"/>
        <v/>
      </c>
    </row>
    <row r="1362" spans="1:28" s="158" customFormat="1" ht="20.25">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6"/>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7"/>
        <v>0</v>
      </c>
      <c r="Y1362" s="202"/>
      <c r="Z1362" s="202"/>
      <c r="AB1362" s="203" t="str">
        <f t="shared" si="68"/>
        <v/>
      </c>
    </row>
    <row r="1363" spans="1:28" s="158" customFormat="1" ht="20.25">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6"/>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7"/>
        <v>0</v>
      </c>
      <c r="Y1363" s="202"/>
      <c r="Z1363" s="202"/>
      <c r="AB1363" s="203" t="str">
        <f t="shared" si="68"/>
        <v/>
      </c>
    </row>
    <row r="1364" spans="1:28" s="158" customFormat="1" ht="20.25">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6"/>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7"/>
        <v>0</v>
      </c>
      <c r="Y1364" s="202"/>
      <c r="Z1364" s="202"/>
      <c r="AB1364" s="203" t="str">
        <f t="shared" si="68"/>
        <v/>
      </c>
    </row>
    <row r="1365" spans="1:28" s="158" customFormat="1" ht="20.25">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6"/>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7"/>
        <v>0</v>
      </c>
      <c r="Y1365" s="202"/>
      <c r="Z1365" s="202"/>
      <c r="AB1365" s="203" t="str">
        <f t="shared" si="68"/>
        <v/>
      </c>
    </row>
    <row r="1366" spans="1:28" s="158" customFormat="1" ht="20.25">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6"/>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7"/>
        <v>0</v>
      </c>
      <c r="Y1366" s="202"/>
      <c r="Z1366" s="202"/>
      <c r="AB1366" s="203" t="str">
        <f t="shared" si="68"/>
        <v/>
      </c>
    </row>
    <row r="1367" spans="1:28" s="158" customFormat="1" ht="20.25">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6"/>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7"/>
        <v>0</v>
      </c>
      <c r="Y1367" s="202"/>
      <c r="Z1367" s="202"/>
      <c r="AB1367" s="203" t="str">
        <f t="shared" si="68"/>
        <v/>
      </c>
    </row>
    <row r="1368" spans="1:28" s="158" customFormat="1" ht="20.25">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6"/>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7"/>
        <v>0</v>
      </c>
      <c r="Y1368" s="202"/>
      <c r="Z1368" s="202"/>
      <c r="AB1368" s="203" t="str">
        <f t="shared" si="68"/>
        <v/>
      </c>
    </row>
    <row r="1369" spans="1:28" s="158" customFormat="1" ht="20.25">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6"/>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7"/>
        <v>0</v>
      </c>
      <c r="Y1369" s="202"/>
      <c r="Z1369" s="202"/>
      <c r="AB1369" s="203" t="str">
        <f t="shared" si="68"/>
        <v/>
      </c>
    </row>
    <row r="1370" spans="1:28" s="158" customFormat="1" ht="20.25">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6"/>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7"/>
        <v>0</v>
      </c>
      <c r="Y1370" s="202"/>
      <c r="Z1370" s="202"/>
      <c r="AB1370" s="203" t="str">
        <f t="shared" si="68"/>
        <v/>
      </c>
    </row>
    <row r="1371" spans="1:28" s="158" customFormat="1" ht="20.25">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6"/>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7"/>
        <v>0</v>
      </c>
      <c r="Y1371" s="202"/>
      <c r="Z1371" s="202"/>
      <c r="AB1371" s="203" t="str">
        <f t="shared" si="68"/>
        <v/>
      </c>
    </row>
    <row r="1372" spans="1:28" s="158" customFormat="1" ht="20.25">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6"/>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7"/>
        <v>0</v>
      </c>
      <c r="Y1372" s="202"/>
      <c r="Z1372" s="202"/>
      <c r="AB1372" s="203" t="str">
        <f t="shared" si="68"/>
        <v/>
      </c>
    </row>
    <row r="1373" spans="1:28" s="158" customFormat="1" ht="20.25">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6"/>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7"/>
        <v>0</v>
      </c>
      <c r="Y1373" s="202"/>
      <c r="Z1373" s="202"/>
      <c r="AB1373" s="203" t="str">
        <f t="shared" si="68"/>
        <v/>
      </c>
    </row>
    <row r="1374" spans="1:28" s="158" customFormat="1" ht="20.25">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6"/>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7"/>
        <v>0</v>
      </c>
      <c r="Y1374" s="202"/>
      <c r="Z1374" s="202"/>
      <c r="AB1374" s="203" t="str">
        <f t="shared" si="68"/>
        <v/>
      </c>
    </row>
    <row r="1375" spans="1:28" s="158" customFormat="1" ht="20.25">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6"/>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7"/>
        <v>0</v>
      </c>
      <c r="Y1375" s="202"/>
      <c r="Z1375" s="202"/>
      <c r="AB1375" s="203" t="str">
        <f t="shared" si="68"/>
        <v/>
      </c>
    </row>
    <row r="1376" spans="1:28" s="158" customFormat="1" ht="20.25">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6"/>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7"/>
        <v>0</v>
      </c>
      <c r="Y1376" s="202"/>
      <c r="Z1376" s="202"/>
      <c r="AB1376" s="203" t="str">
        <f t="shared" si="68"/>
        <v/>
      </c>
    </row>
    <row r="1377" spans="1:28" s="158" customFormat="1" ht="20.25">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6"/>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7"/>
        <v>0</v>
      </c>
      <c r="Y1377" s="202"/>
      <c r="Z1377" s="202"/>
      <c r="AB1377" s="203" t="str">
        <f t="shared" si="68"/>
        <v/>
      </c>
    </row>
    <row r="1378" spans="1:28" s="158" customFormat="1" ht="20.25">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6"/>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7"/>
        <v>0</v>
      </c>
      <c r="Y1378" s="202"/>
      <c r="Z1378" s="202"/>
      <c r="AB1378" s="203" t="str">
        <f t="shared" si="68"/>
        <v/>
      </c>
    </row>
    <row r="1379" spans="1:28" s="158" customFormat="1" ht="20.25">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6"/>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7"/>
        <v>0</v>
      </c>
      <c r="Y1379" s="202"/>
      <c r="Z1379" s="202"/>
      <c r="AB1379" s="203" t="str">
        <f t="shared" si="68"/>
        <v/>
      </c>
    </row>
    <row r="1380" spans="1:28" s="158" customFormat="1" ht="20.25">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6"/>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7"/>
        <v>0</v>
      </c>
      <c r="Y1380" s="202"/>
      <c r="Z1380" s="202"/>
      <c r="AB1380" s="203" t="str">
        <f t="shared" si="68"/>
        <v/>
      </c>
    </row>
    <row r="1381" spans="1:28" s="158" customFormat="1" ht="20.25">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6"/>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7"/>
        <v>0</v>
      </c>
      <c r="Y1381" s="202"/>
      <c r="Z1381" s="202"/>
      <c r="AB1381" s="203" t="str">
        <f t="shared" si="68"/>
        <v/>
      </c>
    </row>
    <row r="1382" spans="1:28" s="158" customFormat="1" ht="20.25">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6"/>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7"/>
        <v>0</v>
      </c>
      <c r="Y1382" s="202"/>
      <c r="Z1382" s="202"/>
      <c r="AB1382" s="203" t="str">
        <f t="shared" si="68"/>
        <v/>
      </c>
    </row>
    <row r="1383" spans="1:28" s="158" customFormat="1" ht="20.25">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6"/>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7"/>
        <v>0</v>
      </c>
      <c r="Y1383" s="202"/>
      <c r="Z1383" s="202"/>
      <c r="AB1383" s="203" t="str">
        <f t="shared" si="68"/>
        <v/>
      </c>
    </row>
    <row r="1384" spans="1:28" s="158" customFormat="1" ht="20.25">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6"/>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7"/>
        <v>0</v>
      </c>
      <c r="Y1384" s="202"/>
      <c r="Z1384" s="202"/>
      <c r="AB1384" s="203" t="str">
        <f t="shared" si="68"/>
        <v/>
      </c>
    </row>
    <row r="1385" spans="1:28" s="158" customFormat="1" ht="20.25">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6"/>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7"/>
        <v>0</v>
      </c>
      <c r="Y1385" s="202"/>
      <c r="Z1385" s="202"/>
      <c r="AB1385" s="203" t="str">
        <f t="shared" si="68"/>
        <v/>
      </c>
    </row>
    <row r="1386" spans="1:28" s="158" customFormat="1" ht="20.25">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6"/>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7"/>
        <v>0</v>
      </c>
      <c r="Y1386" s="202"/>
      <c r="Z1386" s="202"/>
      <c r="AB1386" s="203" t="str">
        <f t="shared" si="68"/>
        <v/>
      </c>
    </row>
    <row r="1387" spans="1:28" s="158" customFormat="1" ht="20.25">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6"/>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7"/>
        <v>0</v>
      </c>
      <c r="Y1387" s="202"/>
      <c r="Z1387" s="202"/>
      <c r="AB1387" s="203" t="str">
        <f t="shared" si="68"/>
        <v/>
      </c>
    </row>
    <row r="1388" spans="1:28" s="158" customFormat="1" ht="20.25">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6"/>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7"/>
        <v>0</v>
      </c>
      <c r="Y1388" s="202"/>
      <c r="Z1388" s="202"/>
      <c r="AB1388" s="203" t="str">
        <f t="shared" si="68"/>
        <v/>
      </c>
    </row>
    <row r="1389" spans="1:28" s="158" customFormat="1" ht="20.25">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6"/>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7"/>
        <v>0</v>
      </c>
      <c r="Y1389" s="202"/>
      <c r="Z1389" s="202"/>
      <c r="AB1389" s="203" t="str">
        <f t="shared" si="68"/>
        <v/>
      </c>
    </row>
    <row r="1390" spans="1:28" s="158" customFormat="1" ht="20.25">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6"/>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7"/>
        <v>0</v>
      </c>
      <c r="Y1390" s="202"/>
      <c r="Z1390" s="202"/>
      <c r="AB1390" s="203" t="str">
        <f t="shared" si="68"/>
        <v/>
      </c>
    </row>
    <row r="1391" spans="1:28" s="158" customFormat="1" ht="20.25">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6"/>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7"/>
        <v>0</v>
      </c>
      <c r="Y1391" s="202"/>
      <c r="Z1391" s="202"/>
      <c r="AB1391" s="203" t="str">
        <f t="shared" si="68"/>
        <v/>
      </c>
    </row>
    <row r="1392" spans="1:28" s="158" customFormat="1" ht="20.25">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6"/>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7"/>
        <v>0</v>
      </c>
      <c r="Y1392" s="202"/>
      <c r="Z1392" s="202"/>
      <c r="AB1392" s="203" t="str">
        <f t="shared" si="68"/>
        <v/>
      </c>
    </row>
    <row r="1393" spans="1:28" s="158" customFormat="1" ht="20.25">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6"/>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7"/>
        <v>0</v>
      </c>
      <c r="Y1393" s="202"/>
      <c r="Z1393" s="202"/>
      <c r="AB1393" s="203" t="str">
        <f t="shared" si="68"/>
        <v/>
      </c>
    </row>
    <row r="1394" spans="1:28" s="158" customFormat="1" ht="20.25">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6"/>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7"/>
        <v>0</v>
      </c>
      <c r="Y1394" s="202"/>
      <c r="Z1394" s="202"/>
      <c r="AB1394" s="203" t="str">
        <f t="shared" si="68"/>
        <v/>
      </c>
    </row>
    <row r="1395" spans="1:28" s="158" customFormat="1" ht="20.25">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6"/>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7"/>
        <v>0</v>
      </c>
      <c r="Y1395" s="202"/>
      <c r="Z1395" s="202"/>
      <c r="AB1395" s="203" t="str">
        <f t="shared" si="68"/>
        <v/>
      </c>
    </row>
    <row r="1396" spans="1:28" s="158" customFormat="1" ht="20.25">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6"/>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7"/>
        <v>0</v>
      </c>
      <c r="Y1396" s="202"/>
      <c r="Z1396" s="202"/>
      <c r="AB1396" s="203" t="str">
        <f t="shared" si="68"/>
        <v/>
      </c>
    </row>
    <row r="1397" spans="1:28" s="158" customFormat="1" ht="20.25">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6"/>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7"/>
        <v>0</v>
      </c>
      <c r="Y1397" s="202"/>
      <c r="Z1397" s="202"/>
      <c r="AB1397" s="203" t="str">
        <f t="shared" si="68"/>
        <v/>
      </c>
    </row>
    <row r="1398" spans="1:28" s="158" customFormat="1" ht="20.25">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6"/>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7"/>
        <v>0</v>
      </c>
      <c r="Y1398" s="202"/>
      <c r="Z1398" s="202"/>
      <c r="AB1398" s="203" t="str">
        <f t="shared" si="68"/>
        <v/>
      </c>
    </row>
    <row r="1399" spans="1:28" s="158" customFormat="1" ht="20.25">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6"/>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7"/>
        <v>0</v>
      </c>
      <c r="Y1399" s="202"/>
      <c r="Z1399" s="202"/>
      <c r="AB1399" s="203" t="str">
        <f t="shared" si="68"/>
        <v/>
      </c>
    </row>
    <row r="1400" spans="1:28" s="158" customFormat="1" ht="20.25">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6"/>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7"/>
        <v>0</v>
      </c>
      <c r="Y1400" s="202"/>
      <c r="Z1400" s="202"/>
      <c r="AB1400" s="203" t="str">
        <f t="shared" si="68"/>
        <v/>
      </c>
    </row>
    <row r="1401" spans="1:28" s="158" customFormat="1" ht="20.25">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6"/>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7"/>
        <v>0</v>
      </c>
      <c r="Y1401" s="202"/>
      <c r="Z1401" s="202"/>
      <c r="AB1401" s="203" t="str">
        <f t="shared" si="68"/>
        <v/>
      </c>
    </row>
    <row r="1402" spans="1:28" s="158" customFormat="1" ht="20.25">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6"/>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7"/>
        <v>0</v>
      </c>
      <c r="Y1402" s="202"/>
      <c r="Z1402" s="202"/>
      <c r="AB1402" s="203" t="str">
        <f t="shared" si="68"/>
        <v/>
      </c>
    </row>
    <row r="1403" spans="1:28" s="158" customFormat="1" ht="20.25">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6"/>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7"/>
        <v>0</v>
      </c>
      <c r="Y1403" s="202"/>
      <c r="Z1403" s="202"/>
      <c r="AB1403" s="203" t="str">
        <f t="shared" si="68"/>
        <v/>
      </c>
    </row>
    <row r="1404" spans="1:28" s="158" customFormat="1" ht="20.25">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6"/>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7"/>
        <v>0</v>
      </c>
      <c r="Y1404" s="202"/>
      <c r="Z1404" s="202"/>
      <c r="AB1404" s="203" t="str">
        <f t="shared" si="68"/>
        <v/>
      </c>
    </row>
    <row r="1405" spans="1:28" s="158" customFormat="1" ht="20.25">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6"/>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7"/>
        <v>0</v>
      </c>
      <c r="Y1405" s="202"/>
      <c r="Z1405" s="202"/>
      <c r="AB1405" s="203" t="str">
        <f t="shared" si="68"/>
        <v/>
      </c>
    </row>
    <row r="1406" spans="1:28" s="158" customFormat="1" ht="20.25">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6"/>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7"/>
        <v>0</v>
      </c>
      <c r="Y1406" s="202"/>
      <c r="Z1406" s="202"/>
      <c r="AB1406" s="203" t="str">
        <f t="shared" si="68"/>
        <v/>
      </c>
    </row>
    <row r="1407" spans="1:28" s="158" customFormat="1" ht="20.25">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6"/>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7"/>
        <v>0</v>
      </c>
      <c r="Y1407" s="202"/>
      <c r="Z1407" s="202"/>
      <c r="AB1407" s="203" t="str">
        <f t="shared" si="68"/>
        <v/>
      </c>
    </row>
    <row r="1408" spans="1:28" s="158" customFormat="1" ht="20.25">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6"/>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7"/>
        <v>0</v>
      </c>
      <c r="Y1408" s="202"/>
      <c r="Z1408" s="202"/>
      <c r="AB1408" s="203" t="str">
        <f t="shared" si="68"/>
        <v/>
      </c>
    </row>
    <row r="1409" spans="1:28" s="158" customFormat="1" ht="20.25">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6"/>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7"/>
        <v>0</v>
      </c>
      <c r="Y1409" s="202"/>
      <c r="Z1409" s="202"/>
      <c r="AB1409" s="203" t="str">
        <f t="shared" si="68"/>
        <v/>
      </c>
    </row>
    <row r="1410" spans="1:28" s="158" customFormat="1" ht="20.25">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6"/>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7"/>
        <v>0</v>
      </c>
      <c r="Y1410" s="202"/>
      <c r="Z1410" s="202"/>
      <c r="AB1410" s="203" t="str">
        <f t="shared" si="68"/>
        <v/>
      </c>
    </row>
    <row r="1411" spans="1:28" s="158" customFormat="1" ht="20.25">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6"/>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7"/>
        <v>0</v>
      </c>
      <c r="Y1411" s="202"/>
      <c r="Z1411" s="202"/>
      <c r="AB1411" s="203" t="str">
        <f t="shared" si="68"/>
        <v/>
      </c>
    </row>
    <row r="1412" spans="1:28" s="158" customFormat="1" ht="20.25">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6"/>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7"/>
        <v>0</v>
      </c>
      <c r="Y1412" s="202"/>
      <c r="Z1412" s="202"/>
      <c r="AB1412" s="203" t="str">
        <f t="shared" si="68"/>
        <v/>
      </c>
    </row>
    <row r="1413" spans="1:28" s="158" customFormat="1" ht="20.25">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9">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70">IF(AND(C1413="Smelter not listed",OR(LEN(D1413)=0,LEN(E1413)=0)),1,0)</f>
        <v>0</v>
      </c>
      <c r="Y1413" s="202"/>
      <c r="Z1413" s="202"/>
      <c r="AB1413" s="203" t="str">
        <f t="shared" ref="AB1413:AB1476" si="71">B1413&amp;C1413</f>
        <v/>
      </c>
    </row>
    <row r="1414" spans="1:28" s="158" customFormat="1" ht="20.25">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9"/>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70"/>
        <v>0</v>
      </c>
      <c r="Y1414" s="202"/>
      <c r="Z1414" s="202"/>
      <c r="AB1414" s="203" t="str">
        <f t="shared" si="71"/>
        <v/>
      </c>
    </row>
    <row r="1415" spans="1:28" s="158" customFormat="1" ht="20.25">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9"/>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70"/>
        <v>0</v>
      </c>
      <c r="Y1415" s="202"/>
      <c r="Z1415" s="202"/>
      <c r="AB1415" s="203" t="str">
        <f t="shared" si="71"/>
        <v/>
      </c>
    </row>
    <row r="1416" spans="1:28" s="158" customFormat="1" ht="20.25">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9"/>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70"/>
        <v>0</v>
      </c>
      <c r="Y1416" s="202"/>
      <c r="Z1416" s="202"/>
      <c r="AB1416" s="203" t="str">
        <f t="shared" si="71"/>
        <v/>
      </c>
    </row>
    <row r="1417" spans="1:28" s="158" customFormat="1" ht="20.25">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9"/>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70"/>
        <v>0</v>
      </c>
      <c r="Y1417" s="202"/>
      <c r="Z1417" s="202"/>
      <c r="AB1417" s="203" t="str">
        <f t="shared" si="71"/>
        <v/>
      </c>
    </row>
    <row r="1418" spans="1:28" s="158" customFormat="1" ht="20.25">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9"/>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70"/>
        <v>0</v>
      </c>
      <c r="Y1418" s="202"/>
      <c r="Z1418" s="202"/>
      <c r="AB1418" s="203" t="str">
        <f t="shared" si="71"/>
        <v/>
      </c>
    </row>
    <row r="1419" spans="1:28" s="158" customFormat="1" ht="20.25">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9"/>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70"/>
        <v>0</v>
      </c>
      <c r="Y1419" s="202"/>
      <c r="Z1419" s="202"/>
      <c r="AB1419" s="203" t="str">
        <f t="shared" si="71"/>
        <v/>
      </c>
    </row>
    <row r="1420" spans="1:28" s="158" customFormat="1" ht="20.25">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9"/>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70"/>
        <v>0</v>
      </c>
      <c r="Y1420" s="202"/>
      <c r="Z1420" s="202"/>
      <c r="AB1420" s="203" t="str">
        <f t="shared" si="71"/>
        <v/>
      </c>
    </row>
    <row r="1421" spans="1:28" s="158" customFormat="1" ht="20.25">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9"/>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70"/>
        <v>0</v>
      </c>
      <c r="Y1421" s="202"/>
      <c r="Z1421" s="202"/>
      <c r="AB1421" s="203" t="str">
        <f t="shared" si="71"/>
        <v/>
      </c>
    </row>
    <row r="1422" spans="1:28" s="158" customFormat="1" ht="20.25">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9"/>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70"/>
        <v>0</v>
      </c>
      <c r="Y1422" s="202"/>
      <c r="Z1422" s="202"/>
      <c r="AB1422" s="203" t="str">
        <f t="shared" si="71"/>
        <v/>
      </c>
    </row>
    <row r="1423" spans="1:28" s="158" customFormat="1" ht="20.25">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9"/>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70"/>
        <v>0</v>
      </c>
      <c r="Y1423" s="202"/>
      <c r="Z1423" s="202"/>
      <c r="AB1423" s="203" t="str">
        <f t="shared" si="71"/>
        <v/>
      </c>
    </row>
    <row r="1424" spans="1:28" s="158" customFormat="1" ht="20.25">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9"/>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70"/>
        <v>0</v>
      </c>
      <c r="Y1424" s="202"/>
      <c r="Z1424" s="202"/>
      <c r="AB1424" s="203" t="str">
        <f t="shared" si="71"/>
        <v/>
      </c>
    </row>
    <row r="1425" spans="1:28" s="158" customFormat="1" ht="20.25">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9"/>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70"/>
        <v>0</v>
      </c>
      <c r="Y1425" s="202"/>
      <c r="Z1425" s="202"/>
      <c r="AB1425" s="203" t="str">
        <f t="shared" si="71"/>
        <v/>
      </c>
    </row>
    <row r="1426" spans="1:28" s="158" customFormat="1" ht="20.25">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9"/>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70"/>
        <v>0</v>
      </c>
      <c r="Y1426" s="202"/>
      <c r="Z1426" s="202"/>
      <c r="AB1426" s="203" t="str">
        <f t="shared" si="71"/>
        <v/>
      </c>
    </row>
    <row r="1427" spans="1:28" s="158" customFormat="1" ht="20.25">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9"/>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70"/>
        <v>0</v>
      </c>
      <c r="Y1427" s="202"/>
      <c r="Z1427" s="202"/>
      <c r="AB1427" s="203" t="str">
        <f t="shared" si="71"/>
        <v/>
      </c>
    </row>
    <row r="1428" spans="1:28" s="158" customFormat="1" ht="20.25">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9"/>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70"/>
        <v>0</v>
      </c>
      <c r="Y1428" s="202"/>
      <c r="Z1428" s="202"/>
      <c r="AB1428" s="203" t="str">
        <f t="shared" si="71"/>
        <v/>
      </c>
    </row>
    <row r="1429" spans="1:28" s="158" customFormat="1" ht="20.25">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9"/>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70"/>
        <v>0</v>
      </c>
      <c r="Y1429" s="202"/>
      <c r="Z1429" s="202"/>
      <c r="AB1429" s="203" t="str">
        <f t="shared" si="71"/>
        <v/>
      </c>
    </row>
    <row r="1430" spans="1:28" s="158" customFormat="1" ht="20.25">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9"/>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70"/>
        <v>0</v>
      </c>
      <c r="Y1430" s="202"/>
      <c r="Z1430" s="202"/>
      <c r="AB1430" s="203" t="str">
        <f t="shared" si="71"/>
        <v/>
      </c>
    </row>
    <row r="1431" spans="1:28" s="158" customFormat="1" ht="20.25">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9"/>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70"/>
        <v>0</v>
      </c>
      <c r="Y1431" s="202"/>
      <c r="Z1431" s="202"/>
      <c r="AB1431" s="203" t="str">
        <f t="shared" si="71"/>
        <v/>
      </c>
    </row>
    <row r="1432" spans="1:28" s="158" customFormat="1" ht="20.25">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9"/>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70"/>
        <v>0</v>
      </c>
      <c r="Y1432" s="202"/>
      <c r="Z1432" s="202"/>
      <c r="AB1432" s="203" t="str">
        <f t="shared" si="71"/>
        <v/>
      </c>
    </row>
    <row r="1433" spans="1:28" s="158" customFormat="1" ht="20.25">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9"/>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70"/>
        <v>0</v>
      </c>
      <c r="Y1433" s="202"/>
      <c r="Z1433" s="202"/>
      <c r="AB1433" s="203" t="str">
        <f t="shared" si="71"/>
        <v/>
      </c>
    </row>
    <row r="1434" spans="1:28" s="158" customFormat="1" ht="20.25">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9"/>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70"/>
        <v>0</v>
      </c>
      <c r="Y1434" s="202"/>
      <c r="Z1434" s="202"/>
      <c r="AB1434" s="203" t="str">
        <f t="shared" si="71"/>
        <v/>
      </c>
    </row>
    <row r="1435" spans="1:28" s="158" customFormat="1" ht="20.25">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9"/>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70"/>
        <v>0</v>
      </c>
      <c r="Y1435" s="202"/>
      <c r="Z1435" s="202"/>
      <c r="AB1435" s="203" t="str">
        <f t="shared" si="71"/>
        <v/>
      </c>
    </row>
    <row r="1436" spans="1:28" s="158" customFormat="1" ht="20.25">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9"/>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70"/>
        <v>0</v>
      </c>
      <c r="Y1436" s="202"/>
      <c r="Z1436" s="202"/>
      <c r="AB1436" s="203" t="str">
        <f t="shared" si="71"/>
        <v/>
      </c>
    </row>
    <row r="1437" spans="1:28" s="158" customFormat="1" ht="20.25">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9"/>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70"/>
        <v>0</v>
      </c>
      <c r="Y1437" s="202"/>
      <c r="Z1437" s="202"/>
      <c r="AB1437" s="203" t="str">
        <f t="shared" si="71"/>
        <v/>
      </c>
    </row>
    <row r="1438" spans="1:28" s="158" customFormat="1" ht="20.25">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9"/>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70"/>
        <v>0</v>
      </c>
      <c r="Y1438" s="202"/>
      <c r="Z1438" s="202"/>
      <c r="AB1438" s="203" t="str">
        <f t="shared" si="71"/>
        <v/>
      </c>
    </row>
    <row r="1439" spans="1:28" s="158" customFormat="1" ht="20.25">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9"/>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70"/>
        <v>0</v>
      </c>
      <c r="Y1439" s="202"/>
      <c r="Z1439" s="202"/>
      <c r="AB1439" s="203" t="str">
        <f t="shared" si="71"/>
        <v/>
      </c>
    </row>
    <row r="1440" spans="1:28" s="158" customFormat="1" ht="20.25">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9"/>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70"/>
        <v>0</v>
      </c>
      <c r="Y1440" s="202"/>
      <c r="Z1440" s="202"/>
      <c r="AB1440" s="203" t="str">
        <f t="shared" si="71"/>
        <v/>
      </c>
    </row>
    <row r="1441" spans="1:28" s="158" customFormat="1" ht="20.25">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9"/>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70"/>
        <v>0</v>
      </c>
      <c r="Y1441" s="202"/>
      <c r="Z1441" s="202"/>
      <c r="AB1441" s="203" t="str">
        <f t="shared" si="71"/>
        <v/>
      </c>
    </row>
    <row r="1442" spans="1:28" s="158" customFormat="1" ht="20.25">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9"/>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70"/>
        <v>0</v>
      </c>
      <c r="Y1442" s="202"/>
      <c r="Z1442" s="202"/>
      <c r="AB1442" s="203" t="str">
        <f t="shared" si="71"/>
        <v/>
      </c>
    </row>
    <row r="1443" spans="1:28" s="158" customFormat="1" ht="20.25">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9"/>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70"/>
        <v>0</v>
      </c>
      <c r="Y1443" s="202"/>
      <c r="Z1443" s="202"/>
      <c r="AB1443" s="203" t="str">
        <f t="shared" si="71"/>
        <v/>
      </c>
    </row>
    <row r="1444" spans="1:28" s="158" customFormat="1" ht="20.25">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9"/>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70"/>
        <v>0</v>
      </c>
      <c r="Y1444" s="202"/>
      <c r="Z1444" s="202"/>
      <c r="AB1444" s="203" t="str">
        <f t="shared" si="71"/>
        <v/>
      </c>
    </row>
    <row r="1445" spans="1:28" s="158" customFormat="1" ht="20.25">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9"/>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70"/>
        <v>0</v>
      </c>
      <c r="Y1445" s="202"/>
      <c r="Z1445" s="202"/>
      <c r="AB1445" s="203" t="str">
        <f t="shared" si="71"/>
        <v/>
      </c>
    </row>
    <row r="1446" spans="1:28" s="158" customFormat="1" ht="20.25">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9"/>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70"/>
        <v>0</v>
      </c>
      <c r="Y1446" s="202"/>
      <c r="Z1446" s="202"/>
      <c r="AB1446" s="203" t="str">
        <f t="shared" si="71"/>
        <v/>
      </c>
    </row>
    <row r="1447" spans="1:28" s="158" customFormat="1" ht="20.25">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9"/>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70"/>
        <v>0</v>
      </c>
      <c r="Y1447" s="202"/>
      <c r="Z1447" s="202"/>
      <c r="AB1447" s="203" t="str">
        <f t="shared" si="71"/>
        <v/>
      </c>
    </row>
    <row r="1448" spans="1:28" s="158" customFormat="1" ht="20.25">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9"/>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70"/>
        <v>0</v>
      </c>
      <c r="Y1448" s="202"/>
      <c r="Z1448" s="202"/>
      <c r="AB1448" s="203" t="str">
        <f t="shared" si="71"/>
        <v/>
      </c>
    </row>
    <row r="1449" spans="1:28" s="158" customFormat="1" ht="20.25">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9"/>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70"/>
        <v>0</v>
      </c>
      <c r="Y1449" s="202"/>
      <c r="Z1449" s="202"/>
      <c r="AB1449" s="203" t="str">
        <f t="shared" si="71"/>
        <v/>
      </c>
    </row>
    <row r="1450" spans="1:28" s="158" customFormat="1" ht="20.25">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9"/>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70"/>
        <v>0</v>
      </c>
      <c r="Y1450" s="202"/>
      <c r="Z1450" s="202"/>
      <c r="AB1450" s="203" t="str">
        <f t="shared" si="71"/>
        <v/>
      </c>
    </row>
    <row r="1451" spans="1:28" s="158" customFormat="1" ht="20.25">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9"/>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70"/>
        <v>0</v>
      </c>
      <c r="Y1451" s="202"/>
      <c r="Z1451" s="202"/>
      <c r="AB1451" s="203" t="str">
        <f t="shared" si="71"/>
        <v/>
      </c>
    </row>
    <row r="1452" spans="1:28" s="158" customFormat="1" ht="20.25">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9"/>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70"/>
        <v>0</v>
      </c>
      <c r="Y1452" s="202"/>
      <c r="Z1452" s="202"/>
      <c r="AB1452" s="203" t="str">
        <f t="shared" si="71"/>
        <v/>
      </c>
    </row>
    <row r="1453" spans="1:28" s="158" customFormat="1" ht="20.25">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9"/>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70"/>
        <v>0</v>
      </c>
      <c r="Y1453" s="202"/>
      <c r="Z1453" s="202"/>
      <c r="AB1453" s="203" t="str">
        <f t="shared" si="71"/>
        <v/>
      </c>
    </row>
    <row r="1454" spans="1:28" s="158" customFormat="1" ht="20.25">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9"/>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70"/>
        <v>0</v>
      </c>
      <c r="Y1454" s="202"/>
      <c r="Z1454" s="202"/>
      <c r="AB1454" s="203" t="str">
        <f t="shared" si="71"/>
        <v/>
      </c>
    </row>
    <row r="1455" spans="1:28" s="158" customFormat="1" ht="20.25">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9"/>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70"/>
        <v>0</v>
      </c>
      <c r="Y1455" s="202"/>
      <c r="Z1455" s="202"/>
      <c r="AB1455" s="203" t="str">
        <f t="shared" si="71"/>
        <v/>
      </c>
    </row>
    <row r="1456" spans="1:28" s="158" customFormat="1" ht="20.25">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9"/>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70"/>
        <v>0</v>
      </c>
      <c r="Y1456" s="202"/>
      <c r="Z1456" s="202"/>
      <c r="AB1456" s="203" t="str">
        <f t="shared" si="71"/>
        <v/>
      </c>
    </row>
    <row r="1457" spans="1:28" s="158" customFormat="1" ht="20.25">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9"/>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70"/>
        <v>0</v>
      </c>
      <c r="Y1457" s="202"/>
      <c r="Z1457" s="202"/>
      <c r="AB1457" s="203" t="str">
        <f t="shared" si="71"/>
        <v/>
      </c>
    </row>
    <row r="1458" spans="1:28" s="158" customFormat="1" ht="20.25">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9"/>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70"/>
        <v>0</v>
      </c>
      <c r="Y1458" s="202"/>
      <c r="Z1458" s="202"/>
      <c r="AB1458" s="203" t="str">
        <f t="shared" si="71"/>
        <v/>
      </c>
    </row>
    <row r="1459" spans="1:28" s="158" customFormat="1" ht="20.25">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9"/>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70"/>
        <v>0</v>
      </c>
      <c r="Y1459" s="202"/>
      <c r="Z1459" s="202"/>
      <c r="AB1459" s="203" t="str">
        <f t="shared" si="71"/>
        <v/>
      </c>
    </row>
    <row r="1460" spans="1:28" s="158" customFormat="1" ht="20.25">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9"/>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70"/>
        <v>0</v>
      </c>
      <c r="Y1460" s="202"/>
      <c r="Z1460" s="202"/>
      <c r="AB1460" s="203" t="str">
        <f t="shared" si="71"/>
        <v/>
      </c>
    </row>
    <row r="1461" spans="1:28" s="158" customFormat="1" ht="20.25">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9"/>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70"/>
        <v>0</v>
      </c>
      <c r="Y1461" s="202"/>
      <c r="Z1461" s="202"/>
      <c r="AB1461" s="203" t="str">
        <f t="shared" si="71"/>
        <v/>
      </c>
    </row>
    <row r="1462" spans="1:28" s="158" customFormat="1" ht="20.25">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9"/>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70"/>
        <v>0</v>
      </c>
      <c r="Y1462" s="202"/>
      <c r="Z1462" s="202"/>
      <c r="AB1462" s="203" t="str">
        <f t="shared" si="71"/>
        <v/>
      </c>
    </row>
    <row r="1463" spans="1:28" s="158" customFormat="1" ht="20.25">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9"/>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70"/>
        <v>0</v>
      </c>
      <c r="Y1463" s="202"/>
      <c r="Z1463" s="202"/>
      <c r="AB1463" s="203" t="str">
        <f t="shared" si="71"/>
        <v/>
      </c>
    </row>
    <row r="1464" spans="1:28" s="158" customFormat="1" ht="20.25">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9"/>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70"/>
        <v>0</v>
      </c>
      <c r="Y1464" s="202"/>
      <c r="Z1464" s="202"/>
      <c r="AB1464" s="203" t="str">
        <f t="shared" si="71"/>
        <v/>
      </c>
    </row>
    <row r="1465" spans="1:28" s="158" customFormat="1" ht="20.25">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9"/>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70"/>
        <v>0</v>
      </c>
      <c r="Y1465" s="202"/>
      <c r="Z1465" s="202"/>
      <c r="AB1465" s="203" t="str">
        <f t="shared" si="71"/>
        <v/>
      </c>
    </row>
    <row r="1466" spans="1:28" s="158" customFormat="1" ht="20.25">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9"/>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70"/>
        <v>0</v>
      </c>
      <c r="Y1466" s="202"/>
      <c r="Z1466" s="202"/>
      <c r="AB1466" s="203" t="str">
        <f t="shared" si="71"/>
        <v/>
      </c>
    </row>
    <row r="1467" spans="1:28" s="158" customFormat="1" ht="20.25">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9"/>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70"/>
        <v>0</v>
      </c>
      <c r="Y1467" s="202"/>
      <c r="Z1467" s="202"/>
      <c r="AB1467" s="203" t="str">
        <f t="shared" si="71"/>
        <v/>
      </c>
    </row>
    <row r="1468" spans="1:28" s="158" customFormat="1" ht="20.25">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9"/>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70"/>
        <v>0</v>
      </c>
      <c r="Y1468" s="202"/>
      <c r="Z1468" s="202"/>
      <c r="AB1468" s="203" t="str">
        <f t="shared" si="71"/>
        <v/>
      </c>
    </row>
    <row r="1469" spans="1:28" s="158" customFormat="1" ht="20.25">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9"/>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70"/>
        <v>0</v>
      </c>
      <c r="Y1469" s="202"/>
      <c r="Z1469" s="202"/>
      <c r="AB1469" s="203" t="str">
        <f t="shared" si="71"/>
        <v/>
      </c>
    </row>
    <row r="1470" spans="1:28" s="158" customFormat="1" ht="20.25">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9"/>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70"/>
        <v>0</v>
      </c>
      <c r="Y1470" s="202"/>
      <c r="Z1470" s="202"/>
      <c r="AB1470" s="203" t="str">
        <f t="shared" si="71"/>
        <v/>
      </c>
    </row>
    <row r="1471" spans="1:28" s="158" customFormat="1" ht="20.25">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9"/>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70"/>
        <v>0</v>
      </c>
      <c r="Y1471" s="202"/>
      <c r="Z1471" s="202"/>
      <c r="AB1471" s="203" t="str">
        <f t="shared" si="71"/>
        <v/>
      </c>
    </row>
    <row r="1472" spans="1:28" s="158" customFormat="1" ht="20.25">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9"/>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70"/>
        <v>0</v>
      </c>
      <c r="Y1472" s="202"/>
      <c r="Z1472" s="202"/>
      <c r="AB1472" s="203" t="str">
        <f t="shared" si="71"/>
        <v/>
      </c>
    </row>
    <row r="1473" spans="1:28" s="158" customFormat="1" ht="20.25">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9"/>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70"/>
        <v>0</v>
      </c>
      <c r="Y1473" s="202"/>
      <c r="Z1473" s="202"/>
      <c r="AB1473" s="203" t="str">
        <f t="shared" si="71"/>
        <v/>
      </c>
    </row>
    <row r="1474" spans="1:28" s="158" customFormat="1" ht="20.25">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9"/>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70"/>
        <v>0</v>
      </c>
      <c r="Y1474" s="202"/>
      <c r="Z1474" s="202"/>
      <c r="AB1474" s="203" t="str">
        <f t="shared" si="71"/>
        <v/>
      </c>
    </row>
    <row r="1475" spans="1:28" s="158" customFormat="1" ht="20.25">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9"/>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70"/>
        <v>0</v>
      </c>
      <c r="Y1475" s="202"/>
      <c r="Z1475" s="202"/>
      <c r="AB1475" s="203" t="str">
        <f t="shared" si="71"/>
        <v/>
      </c>
    </row>
    <row r="1476" spans="1:28" s="158" customFormat="1" ht="20.25">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9"/>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70"/>
        <v>0</v>
      </c>
      <c r="Y1476" s="202"/>
      <c r="Z1476" s="202"/>
      <c r="AB1476" s="203" t="str">
        <f t="shared" si="71"/>
        <v/>
      </c>
    </row>
    <row r="1477" spans="1:28" s="158" customFormat="1" ht="20.25">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72">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3">IF(AND(C1477="Smelter not listed",OR(LEN(D1477)=0,LEN(E1477)=0)),1,0)</f>
        <v>0</v>
      </c>
      <c r="Y1477" s="202"/>
      <c r="Z1477" s="202"/>
      <c r="AB1477" s="203" t="str">
        <f t="shared" ref="AB1477:AB1540" si="74">B1477&amp;C1477</f>
        <v/>
      </c>
    </row>
    <row r="1478" spans="1:28" s="158" customFormat="1" ht="20.25">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72"/>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3"/>
        <v>0</v>
      </c>
      <c r="Y1478" s="202"/>
      <c r="Z1478" s="202"/>
      <c r="AB1478" s="203" t="str">
        <f t="shared" si="74"/>
        <v/>
      </c>
    </row>
    <row r="1479" spans="1:28" s="158" customFormat="1" ht="20.25">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72"/>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3"/>
        <v>0</v>
      </c>
      <c r="Y1479" s="202"/>
      <c r="Z1479" s="202"/>
      <c r="AB1479" s="203" t="str">
        <f t="shared" si="74"/>
        <v/>
      </c>
    </row>
    <row r="1480" spans="1:28" s="158" customFormat="1" ht="20.25">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72"/>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3"/>
        <v>0</v>
      </c>
      <c r="Y1480" s="202"/>
      <c r="Z1480" s="202"/>
      <c r="AB1480" s="203" t="str">
        <f t="shared" si="74"/>
        <v/>
      </c>
    </row>
    <row r="1481" spans="1:28" s="158" customFormat="1" ht="20.25">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72"/>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3"/>
        <v>0</v>
      </c>
      <c r="Y1481" s="202"/>
      <c r="Z1481" s="202"/>
      <c r="AB1481" s="203" t="str">
        <f t="shared" si="74"/>
        <v/>
      </c>
    </row>
    <row r="1482" spans="1:28" s="158" customFormat="1" ht="20.25">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72"/>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3"/>
        <v>0</v>
      </c>
      <c r="Y1482" s="202"/>
      <c r="Z1482" s="202"/>
      <c r="AB1482" s="203" t="str">
        <f t="shared" si="74"/>
        <v/>
      </c>
    </row>
    <row r="1483" spans="1:28" s="158" customFormat="1" ht="20.25">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72"/>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3"/>
        <v>0</v>
      </c>
      <c r="Y1483" s="202"/>
      <c r="Z1483" s="202"/>
      <c r="AB1483" s="203" t="str">
        <f t="shared" si="74"/>
        <v/>
      </c>
    </row>
    <row r="1484" spans="1:28" s="158" customFormat="1" ht="20.25">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72"/>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3"/>
        <v>0</v>
      </c>
      <c r="Y1484" s="202"/>
      <c r="Z1484" s="202"/>
      <c r="AB1484" s="203" t="str">
        <f t="shared" si="74"/>
        <v/>
      </c>
    </row>
    <row r="1485" spans="1:28" s="158" customFormat="1" ht="20.25">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72"/>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3"/>
        <v>0</v>
      </c>
      <c r="Y1485" s="202"/>
      <c r="Z1485" s="202"/>
      <c r="AB1485" s="203" t="str">
        <f t="shared" si="74"/>
        <v/>
      </c>
    </row>
    <row r="1486" spans="1:28" s="158" customFormat="1" ht="20.25">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72"/>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3"/>
        <v>0</v>
      </c>
      <c r="Y1486" s="202"/>
      <c r="Z1486" s="202"/>
      <c r="AB1486" s="203" t="str">
        <f t="shared" si="74"/>
        <v/>
      </c>
    </row>
    <row r="1487" spans="1:28" s="158" customFormat="1" ht="20.25">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72"/>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3"/>
        <v>0</v>
      </c>
      <c r="Y1487" s="202"/>
      <c r="Z1487" s="202"/>
      <c r="AB1487" s="203" t="str">
        <f t="shared" si="74"/>
        <v/>
      </c>
    </row>
    <row r="1488" spans="1:28" s="158" customFormat="1" ht="20.25">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72"/>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3"/>
        <v>0</v>
      </c>
      <c r="Y1488" s="202"/>
      <c r="Z1488" s="202"/>
      <c r="AB1488" s="203" t="str">
        <f t="shared" si="74"/>
        <v/>
      </c>
    </row>
    <row r="1489" spans="1:28" s="158" customFormat="1" ht="20.25">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72"/>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3"/>
        <v>0</v>
      </c>
      <c r="Y1489" s="202"/>
      <c r="Z1489" s="202"/>
      <c r="AB1489" s="203" t="str">
        <f t="shared" si="74"/>
        <v/>
      </c>
    </row>
    <row r="1490" spans="1:28" s="158" customFormat="1" ht="20.25">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72"/>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3"/>
        <v>0</v>
      </c>
      <c r="Y1490" s="202"/>
      <c r="Z1490" s="202"/>
      <c r="AB1490" s="203" t="str">
        <f t="shared" si="74"/>
        <v/>
      </c>
    </row>
    <row r="1491" spans="1:28" s="158" customFormat="1" ht="20.25">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72"/>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3"/>
        <v>0</v>
      </c>
      <c r="Y1491" s="202"/>
      <c r="Z1491" s="202"/>
      <c r="AB1491" s="203" t="str">
        <f t="shared" si="74"/>
        <v/>
      </c>
    </row>
    <row r="1492" spans="1:28" s="158" customFormat="1" ht="20.25">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72"/>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3"/>
        <v>0</v>
      </c>
      <c r="Y1492" s="202"/>
      <c r="Z1492" s="202"/>
      <c r="AB1492" s="203" t="str">
        <f t="shared" si="74"/>
        <v/>
      </c>
    </row>
    <row r="1493" spans="1:28" s="158" customFormat="1" ht="20.25">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72"/>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3"/>
        <v>0</v>
      </c>
      <c r="Y1493" s="202"/>
      <c r="Z1493" s="202"/>
      <c r="AB1493" s="203" t="str">
        <f t="shared" si="74"/>
        <v/>
      </c>
    </row>
    <row r="1494" spans="1:28" s="158" customFormat="1" ht="20.25">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72"/>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3"/>
        <v>0</v>
      </c>
      <c r="Y1494" s="202"/>
      <c r="Z1494" s="202"/>
      <c r="AB1494" s="203" t="str">
        <f t="shared" si="74"/>
        <v/>
      </c>
    </row>
    <row r="1495" spans="1:28" s="158" customFormat="1" ht="20.25">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72"/>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3"/>
        <v>0</v>
      </c>
      <c r="Y1495" s="202"/>
      <c r="Z1495" s="202"/>
      <c r="AB1495" s="203" t="str">
        <f t="shared" si="74"/>
        <v/>
      </c>
    </row>
    <row r="1496" spans="1:28" s="158" customFormat="1" ht="20.25">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72"/>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3"/>
        <v>0</v>
      </c>
      <c r="Y1496" s="202"/>
      <c r="Z1496" s="202"/>
      <c r="AB1496" s="203" t="str">
        <f t="shared" si="74"/>
        <v/>
      </c>
    </row>
    <row r="1497" spans="1:28" s="158" customFormat="1" ht="20.25">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72"/>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3"/>
        <v>0</v>
      </c>
      <c r="Y1497" s="202"/>
      <c r="Z1497" s="202"/>
      <c r="AB1497" s="203" t="str">
        <f t="shared" si="74"/>
        <v/>
      </c>
    </row>
    <row r="1498" spans="1:28" s="158" customFormat="1" ht="20.25">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72"/>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3"/>
        <v>0</v>
      </c>
      <c r="Y1498" s="202"/>
      <c r="Z1498" s="202"/>
      <c r="AB1498" s="203" t="str">
        <f t="shared" si="74"/>
        <v/>
      </c>
    </row>
    <row r="1499" spans="1:28" s="158" customFormat="1" ht="20.25">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72"/>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3"/>
        <v>0</v>
      </c>
      <c r="Y1499" s="202"/>
      <c r="Z1499" s="202"/>
      <c r="AB1499" s="203" t="str">
        <f t="shared" si="74"/>
        <v/>
      </c>
    </row>
    <row r="1500" spans="1:28" s="158" customFormat="1" ht="20.25">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72"/>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3"/>
        <v>0</v>
      </c>
      <c r="Y1500" s="202"/>
      <c r="Z1500" s="202"/>
      <c r="AB1500" s="203" t="str">
        <f t="shared" si="74"/>
        <v/>
      </c>
    </row>
    <row r="1501" spans="1:28" s="158" customFormat="1" ht="20.25">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72"/>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3"/>
        <v>0</v>
      </c>
      <c r="Y1501" s="202"/>
      <c r="Z1501" s="202"/>
      <c r="AB1501" s="203" t="str">
        <f t="shared" si="74"/>
        <v/>
      </c>
    </row>
    <row r="1502" spans="1:28" s="158" customFormat="1" ht="20.25">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72"/>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3"/>
        <v>0</v>
      </c>
      <c r="Y1502" s="202"/>
      <c r="Z1502" s="202"/>
      <c r="AB1502" s="203" t="str">
        <f t="shared" si="74"/>
        <v/>
      </c>
    </row>
    <row r="1503" spans="1:28" s="158" customFormat="1" ht="20.25">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72"/>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3"/>
        <v>0</v>
      </c>
      <c r="Y1503" s="202"/>
      <c r="Z1503" s="202"/>
      <c r="AB1503" s="203" t="str">
        <f t="shared" si="74"/>
        <v/>
      </c>
    </row>
    <row r="1504" spans="1:28" s="158" customFormat="1" ht="20.25">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72"/>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3"/>
        <v>0</v>
      </c>
      <c r="Y1504" s="202"/>
      <c r="Z1504" s="202"/>
      <c r="AB1504" s="203" t="str">
        <f t="shared" si="74"/>
        <v/>
      </c>
    </row>
    <row r="1505" spans="1:28" s="158" customFormat="1" ht="20.25">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72"/>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3"/>
        <v>0</v>
      </c>
      <c r="Y1505" s="202"/>
      <c r="Z1505" s="202"/>
      <c r="AB1505" s="203" t="str">
        <f t="shared" si="74"/>
        <v/>
      </c>
    </row>
    <row r="1506" spans="1:28" s="158" customFormat="1" ht="20.25">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72"/>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3"/>
        <v>0</v>
      </c>
      <c r="Y1506" s="202"/>
      <c r="Z1506" s="202"/>
      <c r="AB1506" s="203" t="str">
        <f t="shared" si="74"/>
        <v/>
      </c>
    </row>
    <row r="1507" spans="1:28" s="158" customFormat="1" ht="20.25">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72"/>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3"/>
        <v>0</v>
      </c>
      <c r="Y1507" s="202"/>
      <c r="Z1507" s="202"/>
      <c r="AB1507" s="203" t="str">
        <f t="shared" si="74"/>
        <v/>
      </c>
    </row>
    <row r="1508" spans="1:28" s="158" customFormat="1" ht="20.25">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72"/>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3"/>
        <v>0</v>
      </c>
      <c r="Y1508" s="202"/>
      <c r="Z1508" s="202"/>
      <c r="AB1508" s="203" t="str">
        <f t="shared" si="74"/>
        <v/>
      </c>
    </row>
    <row r="1509" spans="1:28" s="158" customFormat="1" ht="20.25">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72"/>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3"/>
        <v>0</v>
      </c>
      <c r="Y1509" s="202"/>
      <c r="Z1509" s="202"/>
      <c r="AB1509" s="203" t="str">
        <f t="shared" si="74"/>
        <v/>
      </c>
    </row>
    <row r="1510" spans="1:28" s="158" customFormat="1" ht="20.25">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72"/>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3"/>
        <v>0</v>
      </c>
      <c r="Y1510" s="202"/>
      <c r="Z1510" s="202"/>
      <c r="AB1510" s="203" t="str">
        <f t="shared" si="74"/>
        <v/>
      </c>
    </row>
    <row r="1511" spans="1:28" s="158" customFormat="1" ht="20.25">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72"/>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3"/>
        <v>0</v>
      </c>
      <c r="Y1511" s="202"/>
      <c r="Z1511" s="202"/>
      <c r="AB1511" s="203" t="str">
        <f t="shared" si="74"/>
        <v/>
      </c>
    </row>
    <row r="1512" spans="1:28" s="158" customFormat="1" ht="20.25">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72"/>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3"/>
        <v>0</v>
      </c>
      <c r="Y1512" s="202"/>
      <c r="Z1512" s="202"/>
      <c r="AB1512" s="203" t="str">
        <f t="shared" si="74"/>
        <v/>
      </c>
    </row>
    <row r="1513" spans="1:28" s="158" customFormat="1" ht="20.25">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72"/>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3"/>
        <v>0</v>
      </c>
      <c r="Y1513" s="202"/>
      <c r="Z1513" s="202"/>
      <c r="AB1513" s="203" t="str">
        <f t="shared" si="74"/>
        <v/>
      </c>
    </row>
    <row r="1514" spans="1:28" s="158" customFormat="1" ht="20.25">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72"/>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3"/>
        <v>0</v>
      </c>
      <c r="Y1514" s="202"/>
      <c r="Z1514" s="202"/>
      <c r="AB1514" s="203" t="str">
        <f t="shared" si="74"/>
        <v/>
      </c>
    </row>
    <row r="1515" spans="1:28" s="158" customFormat="1" ht="20.25">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72"/>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3"/>
        <v>0</v>
      </c>
      <c r="Y1515" s="202"/>
      <c r="Z1515" s="202"/>
      <c r="AB1515" s="203" t="str">
        <f t="shared" si="74"/>
        <v/>
      </c>
    </row>
    <row r="1516" spans="1:28" s="158" customFormat="1" ht="20.25">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72"/>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3"/>
        <v>0</v>
      </c>
      <c r="Y1516" s="202"/>
      <c r="Z1516" s="202"/>
      <c r="AB1516" s="203" t="str">
        <f t="shared" si="74"/>
        <v/>
      </c>
    </row>
    <row r="1517" spans="1:28" s="158" customFormat="1" ht="20.25">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72"/>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3"/>
        <v>0</v>
      </c>
      <c r="Y1517" s="202"/>
      <c r="Z1517" s="202"/>
      <c r="AB1517" s="203" t="str">
        <f t="shared" si="74"/>
        <v/>
      </c>
    </row>
    <row r="1518" spans="1:28" s="158" customFormat="1" ht="20.25">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72"/>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3"/>
        <v>0</v>
      </c>
      <c r="Y1518" s="202"/>
      <c r="Z1518" s="202"/>
      <c r="AB1518" s="203" t="str">
        <f t="shared" si="74"/>
        <v/>
      </c>
    </row>
    <row r="1519" spans="1:28" s="158" customFormat="1" ht="20.25">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72"/>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3"/>
        <v>0</v>
      </c>
      <c r="Y1519" s="202"/>
      <c r="Z1519" s="202"/>
      <c r="AB1519" s="203" t="str">
        <f t="shared" si="74"/>
        <v/>
      </c>
    </row>
    <row r="1520" spans="1:28" s="158" customFormat="1" ht="20.25">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72"/>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3"/>
        <v>0</v>
      </c>
      <c r="Y1520" s="202"/>
      <c r="Z1520" s="202"/>
      <c r="AB1520" s="203" t="str">
        <f t="shared" si="74"/>
        <v/>
      </c>
    </row>
    <row r="1521" spans="1:28" s="158" customFormat="1" ht="20.25">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72"/>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3"/>
        <v>0</v>
      </c>
      <c r="Y1521" s="202"/>
      <c r="Z1521" s="202"/>
      <c r="AB1521" s="203" t="str">
        <f t="shared" si="74"/>
        <v/>
      </c>
    </row>
    <row r="1522" spans="1:28" s="158" customFormat="1" ht="20.25">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72"/>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3"/>
        <v>0</v>
      </c>
      <c r="Y1522" s="202"/>
      <c r="Z1522" s="202"/>
      <c r="AB1522" s="203" t="str">
        <f t="shared" si="74"/>
        <v/>
      </c>
    </row>
    <row r="1523" spans="1:28" s="158" customFormat="1" ht="20.25">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72"/>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3"/>
        <v>0</v>
      </c>
      <c r="Y1523" s="202"/>
      <c r="Z1523" s="202"/>
      <c r="AB1523" s="203" t="str">
        <f t="shared" si="74"/>
        <v/>
      </c>
    </row>
    <row r="1524" spans="1:28" s="158" customFormat="1" ht="20.25">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72"/>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3"/>
        <v>0</v>
      </c>
      <c r="Y1524" s="202"/>
      <c r="Z1524" s="202"/>
      <c r="AB1524" s="203" t="str">
        <f t="shared" si="74"/>
        <v/>
      </c>
    </row>
    <row r="1525" spans="1:28" s="158" customFormat="1" ht="20.25">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72"/>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3"/>
        <v>0</v>
      </c>
      <c r="Y1525" s="202"/>
      <c r="Z1525" s="202"/>
      <c r="AB1525" s="203" t="str">
        <f t="shared" si="74"/>
        <v/>
      </c>
    </row>
    <row r="1526" spans="1:28" s="158" customFormat="1" ht="20.25">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72"/>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3"/>
        <v>0</v>
      </c>
      <c r="Y1526" s="202"/>
      <c r="Z1526" s="202"/>
      <c r="AB1526" s="203" t="str">
        <f t="shared" si="74"/>
        <v/>
      </c>
    </row>
    <row r="1527" spans="1:28" s="158" customFormat="1" ht="20.25">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72"/>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3"/>
        <v>0</v>
      </c>
      <c r="Y1527" s="202"/>
      <c r="Z1527" s="202"/>
      <c r="AB1527" s="203" t="str">
        <f t="shared" si="74"/>
        <v/>
      </c>
    </row>
    <row r="1528" spans="1:28" s="158" customFormat="1" ht="20.25">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72"/>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3"/>
        <v>0</v>
      </c>
      <c r="Y1528" s="202"/>
      <c r="Z1528" s="202"/>
      <c r="AB1528" s="203" t="str">
        <f t="shared" si="74"/>
        <v/>
      </c>
    </row>
    <row r="1529" spans="1:28" s="158" customFormat="1" ht="20.25">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72"/>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3"/>
        <v>0</v>
      </c>
      <c r="Y1529" s="202"/>
      <c r="Z1529" s="202"/>
      <c r="AB1529" s="203" t="str">
        <f t="shared" si="74"/>
        <v/>
      </c>
    </row>
    <row r="1530" spans="1:28" s="158" customFormat="1" ht="20.25">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72"/>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3"/>
        <v>0</v>
      </c>
      <c r="Y1530" s="202"/>
      <c r="Z1530" s="202"/>
      <c r="AB1530" s="203" t="str">
        <f t="shared" si="74"/>
        <v/>
      </c>
    </row>
    <row r="1531" spans="1:28" s="158" customFormat="1" ht="20.25">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72"/>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3"/>
        <v>0</v>
      </c>
      <c r="Y1531" s="202"/>
      <c r="Z1531" s="202"/>
      <c r="AB1531" s="203" t="str">
        <f t="shared" si="74"/>
        <v/>
      </c>
    </row>
    <row r="1532" spans="1:28" s="158" customFormat="1" ht="20.25">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72"/>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3"/>
        <v>0</v>
      </c>
      <c r="Y1532" s="202"/>
      <c r="Z1532" s="202"/>
      <c r="AB1532" s="203" t="str">
        <f t="shared" si="74"/>
        <v/>
      </c>
    </row>
    <row r="1533" spans="1:28" s="158" customFormat="1" ht="20.25">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72"/>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3"/>
        <v>0</v>
      </c>
      <c r="Y1533" s="202"/>
      <c r="Z1533" s="202"/>
      <c r="AB1533" s="203" t="str">
        <f t="shared" si="74"/>
        <v/>
      </c>
    </row>
    <row r="1534" spans="1:28" s="158" customFormat="1" ht="20.25">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72"/>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3"/>
        <v>0</v>
      </c>
      <c r="Y1534" s="202"/>
      <c r="Z1534" s="202"/>
      <c r="AB1534" s="203" t="str">
        <f t="shared" si="74"/>
        <v/>
      </c>
    </row>
    <row r="1535" spans="1:28" s="158" customFormat="1" ht="20.25">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72"/>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3"/>
        <v>0</v>
      </c>
      <c r="Y1535" s="202"/>
      <c r="Z1535" s="202"/>
      <c r="AB1535" s="203" t="str">
        <f t="shared" si="74"/>
        <v/>
      </c>
    </row>
    <row r="1536" spans="1:28" s="158" customFormat="1" ht="20.25">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72"/>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3"/>
        <v>0</v>
      </c>
      <c r="Y1536" s="202"/>
      <c r="Z1536" s="202"/>
      <c r="AB1536" s="203" t="str">
        <f t="shared" si="74"/>
        <v/>
      </c>
    </row>
    <row r="1537" spans="1:28" s="158" customFormat="1" ht="20.25">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72"/>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3"/>
        <v>0</v>
      </c>
      <c r="Y1537" s="202"/>
      <c r="Z1537" s="202"/>
      <c r="AB1537" s="203" t="str">
        <f t="shared" si="74"/>
        <v/>
      </c>
    </row>
    <row r="1538" spans="1:28" s="158" customFormat="1" ht="20.25">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72"/>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3"/>
        <v>0</v>
      </c>
      <c r="Y1538" s="202"/>
      <c r="Z1538" s="202"/>
      <c r="AB1538" s="203" t="str">
        <f t="shared" si="74"/>
        <v/>
      </c>
    </row>
    <row r="1539" spans="1:28" s="158" customFormat="1" ht="20.25">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72"/>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3"/>
        <v>0</v>
      </c>
      <c r="Y1539" s="202"/>
      <c r="Z1539" s="202"/>
      <c r="AB1539" s="203" t="str">
        <f t="shared" si="74"/>
        <v/>
      </c>
    </row>
    <row r="1540" spans="1:28" s="158" customFormat="1" ht="20.25">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72"/>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3"/>
        <v>0</v>
      </c>
      <c r="Y1540" s="202"/>
      <c r="Z1540" s="202"/>
      <c r="AB1540" s="203" t="str">
        <f t="shared" si="74"/>
        <v/>
      </c>
    </row>
    <row r="1541" spans="1:28" s="158" customFormat="1" ht="20.25">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5">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6">IF(AND(C1541="Smelter not listed",OR(LEN(D1541)=0,LEN(E1541)=0)),1,0)</f>
        <v>0</v>
      </c>
      <c r="Y1541" s="202"/>
      <c r="Z1541" s="202"/>
      <c r="AB1541" s="203" t="str">
        <f t="shared" ref="AB1541:AB1604" si="77">B1541&amp;C1541</f>
        <v/>
      </c>
    </row>
    <row r="1542" spans="1:28" s="158" customFormat="1" ht="20.25">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5"/>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6"/>
        <v>0</v>
      </c>
      <c r="Y1542" s="202"/>
      <c r="Z1542" s="202"/>
      <c r="AB1542" s="203" t="str">
        <f t="shared" si="77"/>
        <v/>
      </c>
    </row>
    <row r="1543" spans="1:28" s="158" customFormat="1" ht="20.25">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5"/>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6"/>
        <v>0</v>
      </c>
      <c r="Y1543" s="202"/>
      <c r="Z1543" s="202"/>
      <c r="AB1543" s="203" t="str">
        <f t="shared" si="77"/>
        <v/>
      </c>
    </row>
    <row r="1544" spans="1:28" s="158" customFormat="1" ht="20.25">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5"/>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6"/>
        <v>0</v>
      </c>
      <c r="Y1544" s="202"/>
      <c r="Z1544" s="202"/>
      <c r="AB1544" s="203" t="str">
        <f t="shared" si="77"/>
        <v/>
      </c>
    </row>
    <row r="1545" spans="1:28" s="158" customFormat="1" ht="20.25">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5"/>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6"/>
        <v>0</v>
      </c>
      <c r="Y1545" s="202"/>
      <c r="Z1545" s="202"/>
      <c r="AB1545" s="203" t="str">
        <f t="shared" si="77"/>
        <v/>
      </c>
    </row>
    <row r="1546" spans="1:28" s="158" customFormat="1" ht="20.25">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5"/>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6"/>
        <v>0</v>
      </c>
      <c r="Y1546" s="202"/>
      <c r="Z1546" s="202"/>
      <c r="AB1546" s="203" t="str">
        <f t="shared" si="77"/>
        <v/>
      </c>
    </row>
    <row r="1547" spans="1:28" s="158" customFormat="1" ht="20.25">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5"/>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6"/>
        <v>0</v>
      </c>
      <c r="Y1547" s="202"/>
      <c r="Z1547" s="202"/>
      <c r="AB1547" s="203" t="str">
        <f t="shared" si="77"/>
        <v/>
      </c>
    </row>
    <row r="1548" spans="1:28" s="158" customFormat="1" ht="20.25">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5"/>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6"/>
        <v>0</v>
      </c>
      <c r="Y1548" s="202"/>
      <c r="Z1548" s="202"/>
      <c r="AB1548" s="203" t="str">
        <f t="shared" si="77"/>
        <v/>
      </c>
    </row>
    <row r="1549" spans="1:28" s="158" customFormat="1" ht="20.25">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5"/>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6"/>
        <v>0</v>
      </c>
      <c r="Y1549" s="202"/>
      <c r="Z1549" s="202"/>
      <c r="AB1549" s="203" t="str">
        <f t="shared" si="77"/>
        <v/>
      </c>
    </row>
    <row r="1550" spans="1:28" s="158" customFormat="1" ht="20.25">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5"/>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6"/>
        <v>0</v>
      </c>
      <c r="Y1550" s="202"/>
      <c r="Z1550" s="202"/>
      <c r="AB1550" s="203" t="str">
        <f t="shared" si="77"/>
        <v/>
      </c>
    </row>
    <row r="1551" spans="1:28" s="158" customFormat="1" ht="20.25">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5"/>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6"/>
        <v>0</v>
      </c>
      <c r="Y1551" s="202"/>
      <c r="Z1551" s="202"/>
      <c r="AB1551" s="203" t="str">
        <f t="shared" si="77"/>
        <v/>
      </c>
    </row>
    <row r="1552" spans="1:28" s="158" customFormat="1" ht="20.25">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5"/>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6"/>
        <v>0</v>
      </c>
      <c r="Y1552" s="202"/>
      <c r="Z1552" s="202"/>
      <c r="AB1552" s="203" t="str">
        <f t="shared" si="77"/>
        <v/>
      </c>
    </row>
    <row r="1553" spans="1:28" s="158" customFormat="1" ht="20.25">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5"/>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6"/>
        <v>0</v>
      </c>
      <c r="Y1553" s="202"/>
      <c r="Z1553" s="202"/>
      <c r="AB1553" s="203" t="str">
        <f t="shared" si="77"/>
        <v/>
      </c>
    </row>
    <row r="1554" spans="1:28" s="158" customFormat="1" ht="20.25">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5"/>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6"/>
        <v>0</v>
      </c>
      <c r="Y1554" s="202"/>
      <c r="Z1554" s="202"/>
      <c r="AB1554" s="203" t="str">
        <f t="shared" si="77"/>
        <v/>
      </c>
    </row>
    <row r="1555" spans="1:28" s="158" customFormat="1" ht="20.25">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5"/>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6"/>
        <v>0</v>
      </c>
      <c r="Y1555" s="202"/>
      <c r="Z1555" s="202"/>
      <c r="AB1555" s="203" t="str">
        <f t="shared" si="77"/>
        <v/>
      </c>
    </row>
    <row r="1556" spans="1:28" s="158" customFormat="1" ht="20.25">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5"/>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6"/>
        <v>0</v>
      </c>
      <c r="Y1556" s="202"/>
      <c r="Z1556" s="202"/>
      <c r="AB1556" s="203" t="str">
        <f t="shared" si="77"/>
        <v/>
      </c>
    </row>
    <row r="1557" spans="1:28" s="158" customFormat="1" ht="20.25">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5"/>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6"/>
        <v>0</v>
      </c>
      <c r="Y1557" s="202"/>
      <c r="Z1557" s="202"/>
      <c r="AB1557" s="203" t="str">
        <f t="shared" si="77"/>
        <v/>
      </c>
    </row>
    <row r="1558" spans="1:28" s="158" customFormat="1" ht="20.25">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5"/>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6"/>
        <v>0</v>
      </c>
      <c r="Y1558" s="202"/>
      <c r="Z1558" s="202"/>
      <c r="AB1558" s="203" t="str">
        <f t="shared" si="77"/>
        <v/>
      </c>
    </row>
    <row r="1559" spans="1:28" s="158" customFormat="1" ht="20.25">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5"/>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6"/>
        <v>0</v>
      </c>
      <c r="Y1559" s="202"/>
      <c r="Z1559" s="202"/>
      <c r="AB1559" s="203" t="str">
        <f t="shared" si="77"/>
        <v/>
      </c>
    </row>
    <row r="1560" spans="1:28" s="158" customFormat="1" ht="20.25">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5"/>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6"/>
        <v>0</v>
      </c>
      <c r="Y1560" s="202"/>
      <c r="Z1560" s="202"/>
      <c r="AB1560" s="203" t="str">
        <f t="shared" si="77"/>
        <v/>
      </c>
    </row>
    <row r="1561" spans="1:28" s="158" customFormat="1" ht="20.25">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5"/>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6"/>
        <v>0</v>
      </c>
      <c r="Y1561" s="202"/>
      <c r="Z1561" s="202"/>
      <c r="AB1561" s="203" t="str">
        <f t="shared" si="77"/>
        <v/>
      </c>
    </row>
    <row r="1562" spans="1:28" s="158" customFormat="1" ht="20.25">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5"/>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6"/>
        <v>0</v>
      </c>
      <c r="Y1562" s="202"/>
      <c r="Z1562" s="202"/>
      <c r="AB1562" s="203" t="str">
        <f t="shared" si="77"/>
        <v/>
      </c>
    </row>
    <row r="1563" spans="1:28" s="158" customFormat="1" ht="20.25">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5"/>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6"/>
        <v>0</v>
      </c>
      <c r="Y1563" s="202"/>
      <c r="Z1563" s="202"/>
      <c r="AB1563" s="203" t="str">
        <f t="shared" si="77"/>
        <v/>
      </c>
    </row>
    <row r="1564" spans="1:28" s="158" customFormat="1" ht="20.25">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5"/>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6"/>
        <v>0</v>
      </c>
      <c r="Y1564" s="202"/>
      <c r="Z1564" s="202"/>
      <c r="AB1564" s="203" t="str">
        <f t="shared" si="77"/>
        <v/>
      </c>
    </row>
    <row r="1565" spans="1:28" s="158" customFormat="1" ht="20.25">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5"/>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6"/>
        <v>0</v>
      </c>
      <c r="Y1565" s="202"/>
      <c r="Z1565" s="202"/>
      <c r="AB1565" s="203" t="str">
        <f t="shared" si="77"/>
        <v/>
      </c>
    </row>
    <row r="1566" spans="1:28" s="158" customFormat="1" ht="20.25">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5"/>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6"/>
        <v>0</v>
      </c>
      <c r="Y1566" s="202"/>
      <c r="Z1566" s="202"/>
      <c r="AB1566" s="203" t="str">
        <f t="shared" si="77"/>
        <v/>
      </c>
    </row>
    <row r="1567" spans="1:28" s="158" customFormat="1" ht="20.25">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5"/>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6"/>
        <v>0</v>
      </c>
      <c r="Y1567" s="202"/>
      <c r="Z1567" s="202"/>
      <c r="AB1567" s="203" t="str">
        <f t="shared" si="77"/>
        <v/>
      </c>
    </row>
    <row r="1568" spans="1:28" s="158" customFormat="1" ht="20.25">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5"/>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6"/>
        <v>0</v>
      </c>
      <c r="Y1568" s="202"/>
      <c r="Z1568" s="202"/>
      <c r="AB1568" s="203" t="str">
        <f t="shared" si="77"/>
        <v/>
      </c>
    </row>
    <row r="1569" spans="1:28" s="158" customFormat="1" ht="20.25">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5"/>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6"/>
        <v>0</v>
      </c>
      <c r="Y1569" s="202"/>
      <c r="Z1569" s="202"/>
      <c r="AB1569" s="203" t="str">
        <f t="shared" si="77"/>
        <v/>
      </c>
    </row>
    <row r="1570" spans="1:28" s="158" customFormat="1" ht="20.25">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5"/>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6"/>
        <v>0</v>
      </c>
      <c r="Y1570" s="202"/>
      <c r="Z1570" s="202"/>
      <c r="AB1570" s="203" t="str">
        <f t="shared" si="77"/>
        <v/>
      </c>
    </row>
    <row r="1571" spans="1:28" s="158" customFormat="1" ht="20.25">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5"/>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6"/>
        <v>0</v>
      </c>
      <c r="Y1571" s="202"/>
      <c r="Z1571" s="202"/>
      <c r="AB1571" s="203" t="str">
        <f t="shared" si="77"/>
        <v/>
      </c>
    </row>
    <row r="1572" spans="1:28" s="158" customFormat="1" ht="20.25">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5"/>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6"/>
        <v>0</v>
      </c>
      <c r="Y1572" s="202"/>
      <c r="Z1572" s="202"/>
      <c r="AB1572" s="203" t="str">
        <f t="shared" si="77"/>
        <v/>
      </c>
    </row>
    <row r="1573" spans="1:28" s="158" customFormat="1" ht="20.25">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5"/>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6"/>
        <v>0</v>
      </c>
      <c r="Y1573" s="202"/>
      <c r="Z1573" s="202"/>
      <c r="AB1573" s="203" t="str">
        <f t="shared" si="77"/>
        <v/>
      </c>
    </row>
    <row r="1574" spans="1:28" s="158" customFormat="1" ht="20.25">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5"/>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6"/>
        <v>0</v>
      </c>
      <c r="Y1574" s="202"/>
      <c r="Z1574" s="202"/>
      <c r="AB1574" s="203" t="str">
        <f t="shared" si="77"/>
        <v/>
      </c>
    </row>
    <row r="1575" spans="1:28" s="158" customFormat="1" ht="20.25">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5"/>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6"/>
        <v>0</v>
      </c>
      <c r="Y1575" s="202"/>
      <c r="Z1575" s="202"/>
      <c r="AB1575" s="203" t="str">
        <f t="shared" si="77"/>
        <v/>
      </c>
    </row>
    <row r="1576" spans="1:28" s="158" customFormat="1" ht="20.25">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5"/>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6"/>
        <v>0</v>
      </c>
      <c r="Y1576" s="202"/>
      <c r="Z1576" s="202"/>
      <c r="AB1576" s="203" t="str">
        <f t="shared" si="77"/>
        <v/>
      </c>
    </row>
    <row r="1577" spans="1:28" s="158" customFormat="1" ht="20.25">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5"/>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6"/>
        <v>0</v>
      </c>
      <c r="Y1577" s="202"/>
      <c r="Z1577" s="202"/>
      <c r="AB1577" s="203" t="str">
        <f t="shared" si="77"/>
        <v/>
      </c>
    </row>
    <row r="1578" spans="1:28" s="158" customFormat="1" ht="20.25">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5"/>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6"/>
        <v>0</v>
      </c>
      <c r="Y1578" s="202"/>
      <c r="Z1578" s="202"/>
      <c r="AB1578" s="203" t="str">
        <f t="shared" si="77"/>
        <v/>
      </c>
    </row>
    <row r="1579" spans="1:28" s="158" customFormat="1" ht="20.25">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5"/>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6"/>
        <v>0</v>
      </c>
      <c r="Y1579" s="202"/>
      <c r="Z1579" s="202"/>
      <c r="AB1579" s="203" t="str">
        <f t="shared" si="77"/>
        <v/>
      </c>
    </row>
    <row r="1580" spans="1:28" s="158" customFormat="1" ht="20.25">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5"/>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6"/>
        <v>0</v>
      </c>
      <c r="Y1580" s="202"/>
      <c r="Z1580" s="202"/>
      <c r="AB1580" s="203" t="str">
        <f t="shared" si="77"/>
        <v/>
      </c>
    </row>
    <row r="1581" spans="1:28" s="158" customFormat="1" ht="20.25">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5"/>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6"/>
        <v>0</v>
      </c>
      <c r="Y1581" s="202"/>
      <c r="Z1581" s="202"/>
      <c r="AB1581" s="203" t="str">
        <f t="shared" si="77"/>
        <v/>
      </c>
    </row>
    <row r="1582" spans="1:28" s="158" customFormat="1" ht="20.25">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5"/>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6"/>
        <v>0</v>
      </c>
      <c r="Y1582" s="202"/>
      <c r="Z1582" s="202"/>
      <c r="AB1582" s="203" t="str">
        <f t="shared" si="77"/>
        <v/>
      </c>
    </row>
    <row r="1583" spans="1:28" s="158" customFormat="1" ht="20.25">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5"/>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6"/>
        <v>0</v>
      </c>
      <c r="Y1583" s="202"/>
      <c r="Z1583" s="202"/>
      <c r="AB1583" s="203" t="str">
        <f t="shared" si="77"/>
        <v/>
      </c>
    </row>
    <row r="1584" spans="1:28" s="158" customFormat="1" ht="20.25">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5"/>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6"/>
        <v>0</v>
      </c>
      <c r="Y1584" s="202"/>
      <c r="Z1584" s="202"/>
      <c r="AB1584" s="203" t="str">
        <f t="shared" si="77"/>
        <v/>
      </c>
    </row>
    <row r="1585" spans="1:28" s="158" customFormat="1" ht="20.25">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5"/>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6"/>
        <v>0</v>
      </c>
      <c r="Y1585" s="202"/>
      <c r="Z1585" s="202"/>
      <c r="AB1585" s="203" t="str">
        <f t="shared" si="77"/>
        <v/>
      </c>
    </row>
    <row r="1586" spans="1:28" s="158" customFormat="1" ht="20.25">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5"/>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6"/>
        <v>0</v>
      </c>
      <c r="Y1586" s="202"/>
      <c r="Z1586" s="202"/>
      <c r="AB1586" s="203" t="str">
        <f t="shared" si="77"/>
        <v/>
      </c>
    </row>
    <row r="1587" spans="1:28" s="158" customFormat="1" ht="20.25">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5"/>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6"/>
        <v>0</v>
      </c>
      <c r="Y1587" s="202"/>
      <c r="Z1587" s="202"/>
      <c r="AB1587" s="203" t="str">
        <f t="shared" si="77"/>
        <v/>
      </c>
    </row>
    <row r="1588" spans="1:28" s="158" customFormat="1" ht="20.25">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5"/>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6"/>
        <v>0</v>
      </c>
      <c r="Y1588" s="202"/>
      <c r="Z1588" s="202"/>
      <c r="AB1588" s="203" t="str">
        <f t="shared" si="77"/>
        <v/>
      </c>
    </row>
    <row r="1589" spans="1:28" s="158" customFormat="1" ht="20.25">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5"/>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6"/>
        <v>0</v>
      </c>
      <c r="Y1589" s="202"/>
      <c r="Z1589" s="202"/>
      <c r="AB1589" s="203" t="str">
        <f t="shared" si="77"/>
        <v/>
      </c>
    </row>
    <row r="1590" spans="1:28" s="158" customFormat="1" ht="20.25">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5"/>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6"/>
        <v>0</v>
      </c>
      <c r="Y1590" s="202"/>
      <c r="Z1590" s="202"/>
      <c r="AB1590" s="203" t="str">
        <f t="shared" si="77"/>
        <v/>
      </c>
    </row>
    <row r="1591" spans="1:28" s="158" customFormat="1" ht="20.25">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5"/>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6"/>
        <v>0</v>
      </c>
      <c r="Y1591" s="202"/>
      <c r="Z1591" s="202"/>
      <c r="AB1591" s="203" t="str">
        <f t="shared" si="77"/>
        <v/>
      </c>
    </row>
    <row r="1592" spans="1:28" s="158" customFormat="1" ht="20.25">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5"/>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6"/>
        <v>0</v>
      </c>
      <c r="Y1592" s="202"/>
      <c r="Z1592" s="202"/>
      <c r="AB1592" s="203" t="str">
        <f t="shared" si="77"/>
        <v/>
      </c>
    </row>
    <row r="1593" spans="1:28" s="158" customFormat="1" ht="20.25">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5"/>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6"/>
        <v>0</v>
      </c>
      <c r="Y1593" s="202"/>
      <c r="Z1593" s="202"/>
      <c r="AB1593" s="203" t="str">
        <f t="shared" si="77"/>
        <v/>
      </c>
    </row>
    <row r="1594" spans="1:28" s="158" customFormat="1" ht="20.25">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5"/>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6"/>
        <v>0</v>
      </c>
      <c r="Y1594" s="202"/>
      <c r="Z1594" s="202"/>
      <c r="AB1594" s="203" t="str">
        <f t="shared" si="77"/>
        <v/>
      </c>
    </row>
    <row r="1595" spans="1:28" s="158" customFormat="1" ht="20.25">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5"/>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6"/>
        <v>0</v>
      </c>
      <c r="Y1595" s="202"/>
      <c r="Z1595" s="202"/>
      <c r="AB1595" s="203" t="str">
        <f t="shared" si="77"/>
        <v/>
      </c>
    </row>
    <row r="1596" spans="1:28" s="158" customFormat="1" ht="20.25">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5"/>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6"/>
        <v>0</v>
      </c>
      <c r="Y1596" s="202"/>
      <c r="Z1596" s="202"/>
      <c r="AB1596" s="203" t="str">
        <f t="shared" si="77"/>
        <v/>
      </c>
    </row>
    <row r="1597" spans="1:28" s="158" customFormat="1" ht="20.25">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5"/>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6"/>
        <v>0</v>
      </c>
      <c r="Y1597" s="202"/>
      <c r="Z1597" s="202"/>
      <c r="AB1597" s="203" t="str">
        <f t="shared" si="77"/>
        <v/>
      </c>
    </row>
    <row r="1598" spans="1:28" s="158" customFormat="1" ht="20.25">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5"/>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6"/>
        <v>0</v>
      </c>
      <c r="Y1598" s="202"/>
      <c r="Z1598" s="202"/>
      <c r="AB1598" s="203" t="str">
        <f t="shared" si="77"/>
        <v/>
      </c>
    </row>
    <row r="1599" spans="1:28" s="158" customFormat="1" ht="20.25">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5"/>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6"/>
        <v>0</v>
      </c>
      <c r="Y1599" s="202"/>
      <c r="Z1599" s="202"/>
      <c r="AB1599" s="203" t="str">
        <f t="shared" si="77"/>
        <v/>
      </c>
    </row>
    <row r="1600" spans="1:28" s="158" customFormat="1" ht="20.25">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5"/>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6"/>
        <v>0</v>
      </c>
      <c r="Y1600" s="202"/>
      <c r="Z1600" s="202"/>
      <c r="AB1600" s="203" t="str">
        <f t="shared" si="77"/>
        <v/>
      </c>
    </row>
    <row r="1601" spans="1:28" s="158" customFormat="1" ht="20.25">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5"/>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6"/>
        <v>0</v>
      </c>
      <c r="Y1601" s="202"/>
      <c r="Z1601" s="202"/>
      <c r="AB1601" s="203" t="str">
        <f t="shared" si="77"/>
        <v/>
      </c>
    </row>
    <row r="1602" spans="1:28" s="158" customFormat="1" ht="20.25">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5"/>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6"/>
        <v>0</v>
      </c>
      <c r="Y1602" s="202"/>
      <c r="Z1602" s="202"/>
      <c r="AB1602" s="203" t="str">
        <f t="shared" si="77"/>
        <v/>
      </c>
    </row>
    <row r="1603" spans="1:28" s="158" customFormat="1" ht="20.25">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5"/>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6"/>
        <v>0</v>
      </c>
      <c r="Y1603" s="202"/>
      <c r="Z1603" s="202"/>
      <c r="AB1603" s="203" t="str">
        <f t="shared" si="77"/>
        <v/>
      </c>
    </row>
    <row r="1604" spans="1:28" s="158" customFormat="1" ht="20.25">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5"/>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6"/>
        <v>0</v>
      </c>
      <c r="Y1604" s="202"/>
      <c r="Z1604" s="202"/>
      <c r="AB1604" s="203" t="str">
        <f t="shared" si="77"/>
        <v/>
      </c>
    </row>
    <row r="1605" spans="1:28" s="158" customFormat="1" ht="20.25">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8">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9">IF(AND(C1605="Smelter not listed",OR(LEN(D1605)=0,LEN(E1605)=0)),1,0)</f>
        <v>0</v>
      </c>
      <c r="Y1605" s="202"/>
      <c r="Z1605" s="202"/>
      <c r="AB1605" s="203" t="str">
        <f t="shared" ref="AB1605:AB1668" si="80">B1605&amp;C1605</f>
        <v/>
      </c>
    </row>
    <row r="1606" spans="1:28" s="158" customFormat="1" ht="20.25">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8"/>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9"/>
        <v>0</v>
      </c>
      <c r="Y1606" s="202"/>
      <c r="Z1606" s="202"/>
      <c r="AB1606" s="203" t="str">
        <f t="shared" si="80"/>
        <v/>
      </c>
    </row>
    <row r="1607" spans="1:28" s="158" customFormat="1" ht="20.25">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8"/>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9"/>
        <v>0</v>
      </c>
      <c r="Y1607" s="202"/>
      <c r="Z1607" s="202"/>
      <c r="AB1607" s="203" t="str">
        <f t="shared" si="80"/>
        <v/>
      </c>
    </row>
    <row r="1608" spans="1:28" s="158" customFormat="1" ht="20.25">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8"/>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9"/>
        <v>0</v>
      </c>
      <c r="Y1608" s="202"/>
      <c r="Z1608" s="202"/>
      <c r="AB1608" s="203" t="str">
        <f t="shared" si="80"/>
        <v/>
      </c>
    </row>
    <row r="1609" spans="1:28" s="158" customFormat="1" ht="20.25">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8"/>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9"/>
        <v>0</v>
      </c>
      <c r="Y1609" s="202"/>
      <c r="Z1609" s="202"/>
      <c r="AB1609" s="203" t="str">
        <f t="shared" si="80"/>
        <v/>
      </c>
    </row>
    <row r="1610" spans="1:28" s="158" customFormat="1" ht="20.25">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8"/>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9"/>
        <v>0</v>
      </c>
      <c r="Y1610" s="202"/>
      <c r="Z1610" s="202"/>
      <c r="AB1610" s="203" t="str">
        <f t="shared" si="80"/>
        <v/>
      </c>
    </row>
    <row r="1611" spans="1:28" s="158" customFormat="1" ht="20.25">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8"/>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9"/>
        <v>0</v>
      </c>
      <c r="Y1611" s="202"/>
      <c r="Z1611" s="202"/>
      <c r="AB1611" s="203" t="str">
        <f t="shared" si="80"/>
        <v/>
      </c>
    </row>
    <row r="1612" spans="1:28" s="158" customFormat="1" ht="20.25">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8"/>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9"/>
        <v>0</v>
      </c>
      <c r="Y1612" s="202"/>
      <c r="Z1612" s="202"/>
      <c r="AB1612" s="203" t="str">
        <f t="shared" si="80"/>
        <v/>
      </c>
    </row>
    <row r="1613" spans="1:28" s="158" customFormat="1" ht="20.25">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8"/>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9"/>
        <v>0</v>
      </c>
      <c r="Y1613" s="202"/>
      <c r="Z1613" s="202"/>
      <c r="AB1613" s="203" t="str">
        <f t="shared" si="80"/>
        <v/>
      </c>
    </row>
    <row r="1614" spans="1:28" s="158" customFormat="1" ht="20.25">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8"/>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9"/>
        <v>0</v>
      </c>
      <c r="Y1614" s="202"/>
      <c r="Z1614" s="202"/>
      <c r="AB1614" s="203" t="str">
        <f t="shared" si="80"/>
        <v/>
      </c>
    </row>
    <row r="1615" spans="1:28" s="158" customFormat="1" ht="20.25">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8"/>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9"/>
        <v>0</v>
      </c>
      <c r="Y1615" s="202"/>
      <c r="Z1615" s="202"/>
      <c r="AB1615" s="203" t="str">
        <f t="shared" si="80"/>
        <v/>
      </c>
    </row>
    <row r="1616" spans="1:28" s="158" customFormat="1" ht="20.25">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8"/>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9"/>
        <v>0</v>
      </c>
      <c r="Y1616" s="202"/>
      <c r="Z1616" s="202"/>
      <c r="AB1616" s="203" t="str">
        <f t="shared" si="80"/>
        <v/>
      </c>
    </row>
    <row r="1617" spans="1:28" s="158" customFormat="1" ht="20.25">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8"/>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9"/>
        <v>0</v>
      </c>
      <c r="Y1617" s="202"/>
      <c r="Z1617" s="202"/>
      <c r="AB1617" s="203" t="str">
        <f t="shared" si="80"/>
        <v/>
      </c>
    </row>
    <row r="1618" spans="1:28" s="158" customFormat="1" ht="20.25">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8"/>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9"/>
        <v>0</v>
      </c>
      <c r="Y1618" s="202"/>
      <c r="Z1618" s="202"/>
      <c r="AB1618" s="203" t="str">
        <f t="shared" si="80"/>
        <v/>
      </c>
    </row>
    <row r="1619" spans="1:28" s="158" customFormat="1" ht="20.25">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8"/>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9"/>
        <v>0</v>
      </c>
      <c r="Y1619" s="202"/>
      <c r="Z1619" s="202"/>
      <c r="AB1619" s="203" t="str">
        <f t="shared" si="80"/>
        <v/>
      </c>
    </row>
    <row r="1620" spans="1:28" s="158" customFormat="1" ht="20.25">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8"/>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9"/>
        <v>0</v>
      </c>
      <c r="Y1620" s="202"/>
      <c r="Z1620" s="202"/>
      <c r="AB1620" s="203" t="str">
        <f t="shared" si="80"/>
        <v/>
      </c>
    </row>
    <row r="1621" spans="1:28" s="158" customFormat="1" ht="20.25">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8"/>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9"/>
        <v>0</v>
      </c>
      <c r="Y1621" s="202"/>
      <c r="Z1621" s="202"/>
      <c r="AB1621" s="203" t="str">
        <f t="shared" si="80"/>
        <v/>
      </c>
    </row>
    <row r="1622" spans="1:28" s="158" customFormat="1" ht="20.25">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8"/>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9"/>
        <v>0</v>
      </c>
      <c r="Y1622" s="202"/>
      <c r="Z1622" s="202"/>
      <c r="AB1622" s="203" t="str">
        <f t="shared" si="80"/>
        <v/>
      </c>
    </row>
    <row r="1623" spans="1:28" s="158" customFormat="1" ht="20.25">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8"/>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9"/>
        <v>0</v>
      </c>
      <c r="Y1623" s="202"/>
      <c r="Z1623" s="202"/>
      <c r="AB1623" s="203" t="str">
        <f t="shared" si="80"/>
        <v/>
      </c>
    </row>
    <row r="1624" spans="1:28" s="158" customFormat="1" ht="20.25">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8"/>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9"/>
        <v>0</v>
      </c>
      <c r="Y1624" s="202"/>
      <c r="Z1624" s="202"/>
      <c r="AB1624" s="203" t="str">
        <f t="shared" si="80"/>
        <v/>
      </c>
    </row>
    <row r="1625" spans="1:28" s="158" customFormat="1" ht="20.25">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8"/>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9"/>
        <v>0</v>
      </c>
      <c r="Y1625" s="202"/>
      <c r="Z1625" s="202"/>
      <c r="AB1625" s="203" t="str">
        <f t="shared" si="80"/>
        <v/>
      </c>
    </row>
    <row r="1626" spans="1:28" s="158" customFormat="1" ht="20.25">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8"/>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9"/>
        <v>0</v>
      </c>
      <c r="Y1626" s="202"/>
      <c r="Z1626" s="202"/>
      <c r="AB1626" s="203" t="str">
        <f t="shared" si="80"/>
        <v/>
      </c>
    </row>
    <row r="1627" spans="1:28" s="158" customFormat="1" ht="20.25">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8"/>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9"/>
        <v>0</v>
      </c>
      <c r="Y1627" s="202"/>
      <c r="Z1627" s="202"/>
      <c r="AB1627" s="203" t="str">
        <f t="shared" si="80"/>
        <v/>
      </c>
    </row>
    <row r="1628" spans="1:28" s="158" customFormat="1" ht="20.25">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8"/>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9"/>
        <v>0</v>
      </c>
      <c r="Y1628" s="202"/>
      <c r="Z1628" s="202"/>
      <c r="AB1628" s="203" t="str">
        <f t="shared" si="80"/>
        <v/>
      </c>
    </row>
    <row r="1629" spans="1:28" s="158" customFormat="1" ht="20.25">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8"/>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9"/>
        <v>0</v>
      </c>
      <c r="Y1629" s="202"/>
      <c r="Z1629" s="202"/>
      <c r="AB1629" s="203" t="str">
        <f t="shared" si="80"/>
        <v/>
      </c>
    </row>
    <row r="1630" spans="1:28" s="158" customFormat="1" ht="20.25">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8"/>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9"/>
        <v>0</v>
      </c>
      <c r="Y1630" s="202"/>
      <c r="Z1630" s="202"/>
      <c r="AB1630" s="203" t="str">
        <f t="shared" si="80"/>
        <v/>
      </c>
    </row>
    <row r="1631" spans="1:28" s="158" customFormat="1" ht="20.25">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8"/>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9"/>
        <v>0</v>
      </c>
      <c r="Y1631" s="202"/>
      <c r="Z1631" s="202"/>
      <c r="AB1631" s="203" t="str">
        <f t="shared" si="80"/>
        <v/>
      </c>
    </row>
    <row r="1632" spans="1:28" s="158" customFormat="1" ht="20.25">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8"/>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9"/>
        <v>0</v>
      </c>
      <c r="Y1632" s="202"/>
      <c r="Z1632" s="202"/>
      <c r="AB1632" s="203" t="str">
        <f t="shared" si="80"/>
        <v/>
      </c>
    </row>
    <row r="1633" spans="1:28" s="158" customFormat="1" ht="20.25">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8"/>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9"/>
        <v>0</v>
      </c>
      <c r="Y1633" s="202"/>
      <c r="Z1633" s="202"/>
      <c r="AB1633" s="203" t="str">
        <f t="shared" si="80"/>
        <v/>
      </c>
    </row>
    <row r="1634" spans="1:28" s="158" customFormat="1" ht="20.25">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8"/>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9"/>
        <v>0</v>
      </c>
      <c r="Y1634" s="202"/>
      <c r="Z1634" s="202"/>
      <c r="AB1634" s="203" t="str">
        <f t="shared" si="80"/>
        <v/>
      </c>
    </row>
    <row r="1635" spans="1:28" s="158" customFormat="1" ht="20.25">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8"/>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9"/>
        <v>0</v>
      </c>
      <c r="Y1635" s="202"/>
      <c r="Z1635" s="202"/>
      <c r="AB1635" s="203" t="str">
        <f t="shared" si="80"/>
        <v/>
      </c>
    </row>
    <row r="1636" spans="1:28" s="158" customFormat="1" ht="20.25">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8"/>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9"/>
        <v>0</v>
      </c>
      <c r="Y1636" s="202"/>
      <c r="Z1636" s="202"/>
      <c r="AB1636" s="203" t="str">
        <f t="shared" si="80"/>
        <v/>
      </c>
    </row>
    <row r="1637" spans="1:28" s="158" customFormat="1" ht="20.25">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8"/>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9"/>
        <v>0</v>
      </c>
      <c r="Y1637" s="202"/>
      <c r="Z1637" s="202"/>
      <c r="AB1637" s="203" t="str">
        <f t="shared" si="80"/>
        <v/>
      </c>
    </row>
    <row r="1638" spans="1:28" s="158" customFormat="1" ht="20.25">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8"/>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9"/>
        <v>0</v>
      </c>
      <c r="Y1638" s="202"/>
      <c r="Z1638" s="202"/>
      <c r="AB1638" s="203" t="str">
        <f t="shared" si="80"/>
        <v/>
      </c>
    </row>
    <row r="1639" spans="1:28" s="158" customFormat="1" ht="20.25">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8"/>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9"/>
        <v>0</v>
      </c>
      <c r="Y1639" s="202"/>
      <c r="Z1639" s="202"/>
      <c r="AB1639" s="203" t="str">
        <f t="shared" si="80"/>
        <v/>
      </c>
    </row>
    <row r="1640" spans="1:28" s="158" customFormat="1" ht="20.25">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8"/>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9"/>
        <v>0</v>
      </c>
      <c r="Y1640" s="202"/>
      <c r="Z1640" s="202"/>
      <c r="AB1640" s="203" t="str">
        <f t="shared" si="80"/>
        <v/>
      </c>
    </row>
    <row r="1641" spans="1:28" s="158" customFormat="1" ht="20.25">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8"/>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9"/>
        <v>0</v>
      </c>
      <c r="Y1641" s="202"/>
      <c r="Z1641" s="202"/>
      <c r="AB1641" s="203" t="str">
        <f t="shared" si="80"/>
        <v/>
      </c>
    </row>
    <row r="1642" spans="1:28" s="158" customFormat="1" ht="20.25">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8"/>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9"/>
        <v>0</v>
      </c>
      <c r="Y1642" s="202"/>
      <c r="Z1642" s="202"/>
      <c r="AB1642" s="203" t="str">
        <f t="shared" si="80"/>
        <v/>
      </c>
    </row>
    <row r="1643" spans="1:28" s="158" customFormat="1" ht="20.25">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8"/>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9"/>
        <v>0</v>
      </c>
      <c r="Y1643" s="202"/>
      <c r="Z1643" s="202"/>
      <c r="AB1643" s="203" t="str">
        <f t="shared" si="80"/>
        <v/>
      </c>
    </row>
    <row r="1644" spans="1:28" s="158" customFormat="1" ht="20.25">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8"/>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9"/>
        <v>0</v>
      </c>
      <c r="Y1644" s="202"/>
      <c r="Z1644" s="202"/>
      <c r="AB1644" s="203" t="str">
        <f t="shared" si="80"/>
        <v/>
      </c>
    </row>
    <row r="1645" spans="1:28" s="158" customFormat="1" ht="20.25">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8"/>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9"/>
        <v>0</v>
      </c>
      <c r="Y1645" s="202"/>
      <c r="Z1645" s="202"/>
      <c r="AB1645" s="203" t="str">
        <f t="shared" si="80"/>
        <v/>
      </c>
    </row>
    <row r="1646" spans="1:28" s="158" customFormat="1" ht="20.25">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8"/>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9"/>
        <v>0</v>
      </c>
      <c r="Y1646" s="202"/>
      <c r="Z1646" s="202"/>
      <c r="AB1646" s="203" t="str">
        <f t="shared" si="80"/>
        <v/>
      </c>
    </row>
    <row r="1647" spans="1:28" s="158" customFormat="1" ht="20.25">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8"/>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9"/>
        <v>0</v>
      </c>
      <c r="Y1647" s="202"/>
      <c r="Z1647" s="202"/>
      <c r="AB1647" s="203" t="str">
        <f t="shared" si="80"/>
        <v/>
      </c>
    </row>
    <row r="1648" spans="1:28" s="158" customFormat="1" ht="20.25">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8"/>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9"/>
        <v>0</v>
      </c>
      <c r="Y1648" s="202"/>
      <c r="Z1648" s="202"/>
      <c r="AB1648" s="203" t="str">
        <f t="shared" si="80"/>
        <v/>
      </c>
    </row>
    <row r="1649" spans="1:28" s="158" customFormat="1" ht="20.25">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8"/>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9"/>
        <v>0</v>
      </c>
      <c r="Y1649" s="202"/>
      <c r="Z1649" s="202"/>
      <c r="AB1649" s="203" t="str">
        <f t="shared" si="80"/>
        <v/>
      </c>
    </row>
    <row r="1650" spans="1:28" s="158" customFormat="1" ht="20.25">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8"/>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9"/>
        <v>0</v>
      </c>
      <c r="Y1650" s="202"/>
      <c r="Z1650" s="202"/>
      <c r="AB1650" s="203" t="str">
        <f t="shared" si="80"/>
        <v/>
      </c>
    </row>
    <row r="1651" spans="1:28" s="158" customFormat="1" ht="20.25">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8"/>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9"/>
        <v>0</v>
      </c>
      <c r="Y1651" s="202"/>
      <c r="Z1651" s="202"/>
      <c r="AB1651" s="203" t="str">
        <f t="shared" si="80"/>
        <v/>
      </c>
    </row>
    <row r="1652" spans="1:28" s="158" customFormat="1" ht="20.25">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8"/>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9"/>
        <v>0</v>
      </c>
      <c r="Y1652" s="202"/>
      <c r="Z1652" s="202"/>
      <c r="AB1652" s="203" t="str">
        <f t="shared" si="80"/>
        <v/>
      </c>
    </row>
    <row r="1653" spans="1:28" s="158" customFormat="1" ht="20.25">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8"/>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9"/>
        <v>0</v>
      </c>
      <c r="Y1653" s="202"/>
      <c r="Z1653" s="202"/>
      <c r="AB1653" s="203" t="str">
        <f t="shared" si="80"/>
        <v/>
      </c>
    </row>
    <row r="1654" spans="1:28" s="158" customFormat="1" ht="20.25">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8"/>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9"/>
        <v>0</v>
      </c>
      <c r="Y1654" s="202"/>
      <c r="Z1654" s="202"/>
      <c r="AB1654" s="203" t="str">
        <f t="shared" si="80"/>
        <v/>
      </c>
    </row>
    <row r="1655" spans="1:28" s="158" customFormat="1" ht="20.25">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8"/>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9"/>
        <v>0</v>
      </c>
      <c r="Y1655" s="202"/>
      <c r="Z1655" s="202"/>
      <c r="AB1655" s="203" t="str">
        <f t="shared" si="80"/>
        <v/>
      </c>
    </row>
    <row r="1656" spans="1:28" s="158" customFormat="1" ht="20.25">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8"/>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9"/>
        <v>0</v>
      </c>
      <c r="Y1656" s="202"/>
      <c r="Z1656" s="202"/>
      <c r="AB1656" s="203" t="str">
        <f t="shared" si="80"/>
        <v/>
      </c>
    </row>
    <row r="1657" spans="1:28" s="158" customFormat="1" ht="20.25">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8"/>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9"/>
        <v>0</v>
      </c>
      <c r="Y1657" s="202"/>
      <c r="Z1657" s="202"/>
      <c r="AB1657" s="203" t="str">
        <f t="shared" si="80"/>
        <v/>
      </c>
    </row>
    <row r="1658" spans="1:28" s="158" customFormat="1" ht="20.25">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8"/>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9"/>
        <v>0</v>
      </c>
      <c r="Y1658" s="202"/>
      <c r="Z1658" s="202"/>
      <c r="AB1658" s="203" t="str">
        <f t="shared" si="80"/>
        <v/>
      </c>
    </row>
    <row r="1659" spans="1:28" s="158" customFormat="1" ht="20.25">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8"/>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9"/>
        <v>0</v>
      </c>
      <c r="Y1659" s="202"/>
      <c r="Z1659" s="202"/>
      <c r="AB1659" s="203" t="str">
        <f t="shared" si="80"/>
        <v/>
      </c>
    </row>
    <row r="1660" spans="1:28" s="158" customFormat="1" ht="20.25">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8"/>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9"/>
        <v>0</v>
      </c>
      <c r="Y1660" s="202"/>
      <c r="Z1660" s="202"/>
      <c r="AB1660" s="203" t="str">
        <f t="shared" si="80"/>
        <v/>
      </c>
    </row>
    <row r="1661" spans="1:28" s="158" customFormat="1" ht="20.25">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8"/>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9"/>
        <v>0</v>
      </c>
      <c r="Y1661" s="202"/>
      <c r="Z1661" s="202"/>
      <c r="AB1661" s="203" t="str">
        <f t="shared" si="80"/>
        <v/>
      </c>
    </row>
    <row r="1662" spans="1:28" s="158" customFormat="1" ht="20.25">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8"/>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9"/>
        <v>0</v>
      </c>
      <c r="Y1662" s="202"/>
      <c r="Z1662" s="202"/>
      <c r="AB1662" s="203" t="str">
        <f t="shared" si="80"/>
        <v/>
      </c>
    </row>
    <row r="1663" spans="1:28" s="158" customFormat="1" ht="20.25">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8"/>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9"/>
        <v>0</v>
      </c>
      <c r="Y1663" s="202"/>
      <c r="Z1663" s="202"/>
      <c r="AB1663" s="203" t="str">
        <f t="shared" si="80"/>
        <v/>
      </c>
    </row>
    <row r="1664" spans="1:28" s="158" customFormat="1" ht="20.25">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8"/>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9"/>
        <v>0</v>
      </c>
      <c r="Y1664" s="202"/>
      <c r="Z1664" s="202"/>
      <c r="AB1664" s="203" t="str">
        <f t="shared" si="80"/>
        <v/>
      </c>
    </row>
    <row r="1665" spans="1:28" s="158" customFormat="1" ht="20.25">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8"/>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9"/>
        <v>0</v>
      </c>
      <c r="Y1665" s="202"/>
      <c r="Z1665" s="202"/>
      <c r="AB1665" s="203" t="str">
        <f t="shared" si="80"/>
        <v/>
      </c>
    </row>
    <row r="1666" spans="1:28" s="158" customFormat="1" ht="20.25">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8"/>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9"/>
        <v>0</v>
      </c>
      <c r="Y1666" s="202"/>
      <c r="Z1666" s="202"/>
      <c r="AB1666" s="203" t="str">
        <f t="shared" si="80"/>
        <v/>
      </c>
    </row>
    <row r="1667" spans="1:28" s="158" customFormat="1" ht="20.25">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8"/>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9"/>
        <v>0</v>
      </c>
      <c r="Y1667" s="202"/>
      <c r="Z1667" s="202"/>
      <c r="AB1667" s="203" t="str">
        <f t="shared" si="80"/>
        <v/>
      </c>
    </row>
    <row r="1668" spans="1:28" s="158" customFormat="1" ht="20.25">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8"/>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9"/>
        <v>0</v>
      </c>
      <c r="Y1668" s="202"/>
      <c r="Z1668" s="202"/>
      <c r="AB1668" s="203" t="str">
        <f t="shared" si="80"/>
        <v/>
      </c>
    </row>
    <row r="1669" spans="1:28" s="158" customFormat="1" ht="20.25">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81">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82">IF(AND(C1669="Smelter not listed",OR(LEN(D1669)=0,LEN(E1669)=0)),1,0)</f>
        <v>0</v>
      </c>
      <c r="Y1669" s="202"/>
      <c r="Z1669" s="202"/>
      <c r="AB1669" s="203" t="str">
        <f t="shared" ref="AB1669:AB1732" si="83">B1669&amp;C1669</f>
        <v/>
      </c>
    </row>
    <row r="1670" spans="1:28" s="158" customFormat="1" ht="20.25">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81"/>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82"/>
        <v>0</v>
      </c>
      <c r="Y1670" s="202"/>
      <c r="Z1670" s="202"/>
      <c r="AB1670" s="203" t="str">
        <f t="shared" si="83"/>
        <v/>
      </c>
    </row>
    <row r="1671" spans="1:28" s="158" customFormat="1" ht="20.25">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81"/>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82"/>
        <v>0</v>
      </c>
      <c r="Y1671" s="202"/>
      <c r="Z1671" s="202"/>
      <c r="AB1671" s="203" t="str">
        <f t="shared" si="83"/>
        <v/>
      </c>
    </row>
    <row r="1672" spans="1:28" s="158" customFormat="1" ht="20.25">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81"/>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82"/>
        <v>0</v>
      </c>
      <c r="Y1672" s="202"/>
      <c r="Z1672" s="202"/>
      <c r="AB1672" s="203" t="str">
        <f t="shared" si="83"/>
        <v/>
      </c>
    </row>
    <row r="1673" spans="1:28" s="158" customFormat="1" ht="20.25">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81"/>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82"/>
        <v>0</v>
      </c>
      <c r="Y1673" s="202"/>
      <c r="Z1673" s="202"/>
      <c r="AB1673" s="203" t="str">
        <f t="shared" si="83"/>
        <v/>
      </c>
    </row>
    <row r="1674" spans="1:28" s="158" customFormat="1" ht="20.25">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81"/>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82"/>
        <v>0</v>
      </c>
      <c r="Y1674" s="202"/>
      <c r="Z1674" s="202"/>
      <c r="AB1674" s="203" t="str">
        <f t="shared" si="83"/>
        <v/>
      </c>
    </row>
    <row r="1675" spans="1:28" s="158" customFormat="1" ht="20.25">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81"/>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82"/>
        <v>0</v>
      </c>
      <c r="Y1675" s="202"/>
      <c r="Z1675" s="202"/>
      <c r="AB1675" s="203" t="str">
        <f t="shared" si="83"/>
        <v/>
      </c>
    </row>
    <row r="1676" spans="1:28" s="158" customFormat="1" ht="20.25">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81"/>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82"/>
        <v>0</v>
      </c>
      <c r="Y1676" s="202"/>
      <c r="Z1676" s="202"/>
      <c r="AB1676" s="203" t="str">
        <f t="shared" si="83"/>
        <v/>
      </c>
    </row>
    <row r="1677" spans="1:28" s="158" customFormat="1" ht="20.25">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81"/>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82"/>
        <v>0</v>
      </c>
      <c r="Y1677" s="202"/>
      <c r="Z1677" s="202"/>
      <c r="AB1677" s="203" t="str">
        <f t="shared" si="83"/>
        <v/>
      </c>
    </row>
    <row r="1678" spans="1:28" s="158" customFormat="1" ht="20.25">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81"/>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82"/>
        <v>0</v>
      </c>
      <c r="Y1678" s="202"/>
      <c r="Z1678" s="202"/>
      <c r="AB1678" s="203" t="str">
        <f t="shared" si="83"/>
        <v/>
      </c>
    </row>
    <row r="1679" spans="1:28" s="158" customFormat="1" ht="20.25">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81"/>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82"/>
        <v>0</v>
      </c>
      <c r="Y1679" s="202"/>
      <c r="Z1679" s="202"/>
      <c r="AB1679" s="203" t="str">
        <f t="shared" si="83"/>
        <v/>
      </c>
    </row>
    <row r="1680" spans="1:28" s="158" customFormat="1" ht="20.25">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81"/>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82"/>
        <v>0</v>
      </c>
      <c r="Y1680" s="202"/>
      <c r="Z1680" s="202"/>
      <c r="AB1680" s="203" t="str">
        <f t="shared" si="83"/>
        <v/>
      </c>
    </row>
    <row r="1681" spans="1:28" s="158" customFormat="1" ht="20.25">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81"/>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82"/>
        <v>0</v>
      </c>
      <c r="Y1681" s="202"/>
      <c r="Z1681" s="202"/>
      <c r="AB1681" s="203" t="str">
        <f t="shared" si="83"/>
        <v/>
      </c>
    </row>
    <row r="1682" spans="1:28" s="158" customFormat="1" ht="20.25">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81"/>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82"/>
        <v>0</v>
      </c>
      <c r="Y1682" s="202"/>
      <c r="Z1682" s="202"/>
      <c r="AB1682" s="203" t="str">
        <f t="shared" si="83"/>
        <v/>
      </c>
    </row>
    <row r="1683" spans="1:28" s="158" customFormat="1" ht="20.25">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81"/>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82"/>
        <v>0</v>
      </c>
      <c r="Y1683" s="202"/>
      <c r="Z1683" s="202"/>
      <c r="AB1683" s="203" t="str">
        <f t="shared" si="83"/>
        <v/>
      </c>
    </row>
    <row r="1684" spans="1:28" s="158" customFormat="1" ht="20.25">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81"/>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82"/>
        <v>0</v>
      </c>
      <c r="Y1684" s="202"/>
      <c r="Z1684" s="202"/>
      <c r="AB1684" s="203" t="str">
        <f t="shared" si="83"/>
        <v/>
      </c>
    </row>
    <row r="1685" spans="1:28" s="158" customFormat="1" ht="20.25">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81"/>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82"/>
        <v>0</v>
      </c>
      <c r="Y1685" s="202"/>
      <c r="Z1685" s="202"/>
      <c r="AB1685" s="203" t="str">
        <f t="shared" si="83"/>
        <v/>
      </c>
    </row>
    <row r="1686" spans="1:28" s="158" customFormat="1" ht="20.25">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81"/>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82"/>
        <v>0</v>
      </c>
      <c r="Y1686" s="202"/>
      <c r="Z1686" s="202"/>
      <c r="AB1686" s="203" t="str">
        <f t="shared" si="83"/>
        <v/>
      </c>
    </row>
    <row r="1687" spans="1:28" s="158" customFormat="1" ht="20.25">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81"/>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82"/>
        <v>0</v>
      </c>
      <c r="Y1687" s="202"/>
      <c r="Z1687" s="202"/>
      <c r="AB1687" s="203" t="str">
        <f t="shared" si="83"/>
        <v/>
      </c>
    </row>
    <row r="1688" spans="1:28" s="158" customFormat="1" ht="20.25">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81"/>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82"/>
        <v>0</v>
      </c>
      <c r="Y1688" s="202"/>
      <c r="Z1688" s="202"/>
      <c r="AB1688" s="203" t="str">
        <f t="shared" si="83"/>
        <v/>
      </c>
    </row>
    <row r="1689" spans="1:28" s="158" customFormat="1" ht="20.25">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81"/>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82"/>
        <v>0</v>
      </c>
      <c r="Y1689" s="202"/>
      <c r="Z1689" s="202"/>
      <c r="AB1689" s="203" t="str">
        <f t="shared" si="83"/>
        <v/>
      </c>
    </row>
    <row r="1690" spans="1:28" s="158" customFormat="1" ht="20.25">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81"/>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82"/>
        <v>0</v>
      </c>
      <c r="Y1690" s="202"/>
      <c r="Z1690" s="202"/>
      <c r="AB1690" s="203" t="str">
        <f t="shared" si="83"/>
        <v/>
      </c>
    </row>
    <row r="1691" spans="1:28" s="158" customFormat="1" ht="20.25">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81"/>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82"/>
        <v>0</v>
      </c>
      <c r="Y1691" s="202"/>
      <c r="Z1691" s="202"/>
      <c r="AB1691" s="203" t="str">
        <f t="shared" si="83"/>
        <v/>
      </c>
    </row>
    <row r="1692" spans="1:28" s="158" customFormat="1" ht="20.25">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81"/>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82"/>
        <v>0</v>
      </c>
      <c r="Y1692" s="202"/>
      <c r="Z1692" s="202"/>
      <c r="AB1692" s="203" t="str">
        <f t="shared" si="83"/>
        <v/>
      </c>
    </row>
    <row r="1693" spans="1:28" s="158" customFormat="1" ht="20.25">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81"/>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82"/>
        <v>0</v>
      </c>
      <c r="Y1693" s="202"/>
      <c r="Z1693" s="202"/>
      <c r="AB1693" s="203" t="str">
        <f t="shared" si="83"/>
        <v/>
      </c>
    </row>
    <row r="1694" spans="1:28" s="158" customFormat="1" ht="20.25">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81"/>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82"/>
        <v>0</v>
      </c>
      <c r="Y1694" s="202"/>
      <c r="Z1694" s="202"/>
      <c r="AB1694" s="203" t="str">
        <f t="shared" si="83"/>
        <v/>
      </c>
    </row>
    <row r="1695" spans="1:28" s="158" customFormat="1" ht="20.25">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81"/>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82"/>
        <v>0</v>
      </c>
      <c r="Y1695" s="202"/>
      <c r="Z1695" s="202"/>
      <c r="AB1695" s="203" t="str">
        <f t="shared" si="83"/>
        <v/>
      </c>
    </row>
    <row r="1696" spans="1:28" s="158" customFormat="1" ht="20.25">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81"/>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82"/>
        <v>0</v>
      </c>
      <c r="Y1696" s="202"/>
      <c r="Z1696" s="202"/>
      <c r="AB1696" s="203" t="str">
        <f t="shared" si="83"/>
        <v/>
      </c>
    </row>
    <row r="1697" spans="1:28" s="158" customFormat="1" ht="20.25">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81"/>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82"/>
        <v>0</v>
      </c>
      <c r="Y1697" s="202"/>
      <c r="Z1697" s="202"/>
      <c r="AB1697" s="203" t="str">
        <f t="shared" si="83"/>
        <v/>
      </c>
    </row>
    <row r="1698" spans="1:28" s="158" customFormat="1" ht="20.25">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81"/>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82"/>
        <v>0</v>
      </c>
      <c r="Y1698" s="202"/>
      <c r="Z1698" s="202"/>
      <c r="AB1698" s="203" t="str">
        <f t="shared" si="83"/>
        <v/>
      </c>
    </row>
    <row r="1699" spans="1:28" s="158" customFormat="1" ht="20.25">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81"/>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82"/>
        <v>0</v>
      </c>
      <c r="Y1699" s="202"/>
      <c r="Z1699" s="202"/>
      <c r="AB1699" s="203" t="str">
        <f t="shared" si="83"/>
        <v/>
      </c>
    </row>
    <row r="1700" spans="1:28" s="158" customFormat="1" ht="20.25">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81"/>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82"/>
        <v>0</v>
      </c>
      <c r="Y1700" s="202"/>
      <c r="Z1700" s="202"/>
      <c r="AB1700" s="203" t="str">
        <f t="shared" si="83"/>
        <v/>
      </c>
    </row>
    <row r="1701" spans="1:28" s="158" customFormat="1" ht="20.25">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81"/>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82"/>
        <v>0</v>
      </c>
      <c r="Y1701" s="202"/>
      <c r="Z1701" s="202"/>
      <c r="AB1701" s="203" t="str">
        <f t="shared" si="83"/>
        <v/>
      </c>
    </row>
    <row r="1702" spans="1:28" s="158" customFormat="1" ht="20.25">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81"/>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82"/>
        <v>0</v>
      </c>
      <c r="Y1702" s="202"/>
      <c r="Z1702" s="202"/>
      <c r="AB1702" s="203" t="str">
        <f t="shared" si="83"/>
        <v/>
      </c>
    </row>
    <row r="1703" spans="1:28" s="158" customFormat="1" ht="20.25">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81"/>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82"/>
        <v>0</v>
      </c>
      <c r="Y1703" s="202"/>
      <c r="Z1703" s="202"/>
      <c r="AB1703" s="203" t="str">
        <f t="shared" si="83"/>
        <v/>
      </c>
    </row>
    <row r="1704" spans="1:28" s="158" customFormat="1" ht="20.25">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81"/>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82"/>
        <v>0</v>
      </c>
      <c r="Y1704" s="202"/>
      <c r="Z1704" s="202"/>
      <c r="AB1704" s="203" t="str">
        <f t="shared" si="83"/>
        <v/>
      </c>
    </row>
    <row r="1705" spans="1:28" s="158" customFormat="1" ht="20.25">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81"/>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82"/>
        <v>0</v>
      </c>
      <c r="Y1705" s="202"/>
      <c r="Z1705" s="202"/>
      <c r="AB1705" s="203" t="str">
        <f t="shared" si="83"/>
        <v/>
      </c>
    </row>
    <row r="1706" spans="1:28" s="158" customFormat="1" ht="20.25">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81"/>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82"/>
        <v>0</v>
      </c>
      <c r="Y1706" s="202"/>
      <c r="Z1706" s="202"/>
      <c r="AB1706" s="203" t="str">
        <f t="shared" si="83"/>
        <v/>
      </c>
    </row>
    <row r="1707" spans="1:28" s="158" customFormat="1" ht="20.25">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81"/>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82"/>
        <v>0</v>
      </c>
      <c r="Y1707" s="202"/>
      <c r="Z1707" s="202"/>
      <c r="AB1707" s="203" t="str">
        <f t="shared" si="83"/>
        <v/>
      </c>
    </row>
    <row r="1708" spans="1:28" s="158" customFormat="1" ht="20.25">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81"/>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82"/>
        <v>0</v>
      </c>
      <c r="Y1708" s="202"/>
      <c r="Z1708" s="202"/>
      <c r="AB1708" s="203" t="str">
        <f t="shared" si="83"/>
        <v/>
      </c>
    </row>
    <row r="1709" spans="1:28" s="158" customFormat="1" ht="20.25">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81"/>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82"/>
        <v>0</v>
      </c>
      <c r="Y1709" s="202"/>
      <c r="Z1709" s="202"/>
      <c r="AB1709" s="203" t="str">
        <f t="shared" si="83"/>
        <v/>
      </c>
    </row>
    <row r="1710" spans="1:28" s="158" customFormat="1" ht="20.25">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81"/>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82"/>
        <v>0</v>
      </c>
      <c r="Y1710" s="202"/>
      <c r="Z1710" s="202"/>
      <c r="AB1710" s="203" t="str">
        <f t="shared" si="83"/>
        <v/>
      </c>
    </row>
    <row r="1711" spans="1:28" s="158" customFormat="1" ht="20.25">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81"/>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82"/>
        <v>0</v>
      </c>
      <c r="Y1711" s="202"/>
      <c r="Z1711" s="202"/>
      <c r="AB1711" s="203" t="str">
        <f t="shared" si="83"/>
        <v/>
      </c>
    </row>
    <row r="1712" spans="1:28" s="158" customFormat="1" ht="20.25">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81"/>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82"/>
        <v>0</v>
      </c>
      <c r="Y1712" s="202"/>
      <c r="Z1712" s="202"/>
      <c r="AB1712" s="203" t="str">
        <f t="shared" si="83"/>
        <v/>
      </c>
    </row>
    <row r="1713" spans="1:28" s="158" customFormat="1" ht="20.25">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81"/>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82"/>
        <v>0</v>
      </c>
      <c r="Y1713" s="202"/>
      <c r="Z1713" s="202"/>
      <c r="AB1713" s="203" t="str">
        <f t="shared" si="83"/>
        <v/>
      </c>
    </row>
    <row r="1714" spans="1:28" s="158" customFormat="1" ht="20.25">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81"/>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82"/>
        <v>0</v>
      </c>
      <c r="Y1714" s="202"/>
      <c r="Z1714" s="202"/>
      <c r="AB1714" s="203" t="str">
        <f t="shared" si="83"/>
        <v/>
      </c>
    </row>
    <row r="1715" spans="1:28" s="158" customFormat="1" ht="20.25">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81"/>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82"/>
        <v>0</v>
      </c>
      <c r="Y1715" s="202"/>
      <c r="Z1715" s="202"/>
      <c r="AB1715" s="203" t="str">
        <f t="shared" si="83"/>
        <v/>
      </c>
    </row>
    <row r="1716" spans="1:28" s="158" customFormat="1" ht="20.25">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81"/>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82"/>
        <v>0</v>
      </c>
      <c r="Y1716" s="202"/>
      <c r="Z1716" s="202"/>
      <c r="AB1716" s="203" t="str">
        <f t="shared" si="83"/>
        <v/>
      </c>
    </row>
    <row r="1717" spans="1:28" s="158" customFormat="1" ht="20.25">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81"/>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82"/>
        <v>0</v>
      </c>
      <c r="Y1717" s="202"/>
      <c r="Z1717" s="202"/>
      <c r="AB1717" s="203" t="str">
        <f t="shared" si="83"/>
        <v/>
      </c>
    </row>
    <row r="1718" spans="1:28" s="158" customFormat="1" ht="20.25">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81"/>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82"/>
        <v>0</v>
      </c>
      <c r="Y1718" s="202"/>
      <c r="Z1718" s="202"/>
      <c r="AB1718" s="203" t="str">
        <f t="shared" si="83"/>
        <v/>
      </c>
    </row>
    <row r="1719" spans="1:28" s="158" customFormat="1" ht="20.25">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81"/>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82"/>
        <v>0</v>
      </c>
      <c r="Y1719" s="202"/>
      <c r="Z1719" s="202"/>
      <c r="AB1719" s="203" t="str">
        <f t="shared" si="83"/>
        <v/>
      </c>
    </row>
    <row r="1720" spans="1:28" s="158" customFormat="1" ht="20.25">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81"/>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82"/>
        <v>0</v>
      </c>
      <c r="Y1720" s="202"/>
      <c r="Z1720" s="202"/>
      <c r="AB1720" s="203" t="str">
        <f t="shared" si="83"/>
        <v/>
      </c>
    </row>
    <row r="1721" spans="1:28" s="158" customFormat="1" ht="20.25">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81"/>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82"/>
        <v>0</v>
      </c>
      <c r="Y1721" s="202"/>
      <c r="Z1721" s="202"/>
      <c r="AB1721" s="203" t="str">
        <f t="shared" si="83"/>
        <v/>
      </c>
    </row>
    <row r="1722" spans="1:28" s="158" customFormat="1" ht="20.25">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81"/>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82"/>
        <v>0</v>
      </c>
      <c r="Y1722" s="202"/>
      <c r="Z1722" s="202"/>
      <c r="AB1722" s="203" t="str">
        <f t="shared" si="83"/>
        <v/>
      </c>
    </row>
    <row r="1723" spans="1:28" s="158" customFormat="1" ht="20.25">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81"/>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82"/>
        <v>0</v>
      </c>
      <c r="Y1723" s="202"/>
      <c r="Z1723" s="202"/>
      <c r="AB1723" s="203" t="str">
        <f t="shared" si="83"/>
        <v/>
      </c>
    </row>
    <row r="1724" spans="1:28" s="158" customFormat="1" ht="20.25">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81"/>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82"/>
        <v>0</v>
      </c>
      <c r="Y1724" s="202"/>
      <c r="Z1724" s="202"/>
      <c r="AB1724" s="203" t="str">
        <f t="shared" si="83"/>
        <v/>
      </c>
    </row>
    <row r="1725" spans="1:28" s="158" customFormat="1" ht="20.25">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81"/>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82"/>
        <v>0</v>
      </c>
      <c r="Y1725" s="202"/>
      <c r="Z1725" s="202"/>
      <c r="AB1725" s="203" t="str">
        <f t="shared" si="83"/>
        <v/>
      </c>
    </row>
    <row r="1726" spans="1:28" s="158" customFormat="1" ht="20.25">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81"/>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82"/>
        <v>0</v>
      </c>
      <c r="Y1726" s="202"/>
      <c r="Z1726" s="202"/>
      <c r="AB1726" s="203" t="str">
        <f t="shared" si="83"/>
        <v/>
      </c>
    </row>
    <row r="1727" spans="1:28" s="158" customFormat="1" ht="20.25">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81"/>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82"/>
        <v>0</v>
      </c>
      <c r="Y1727" s="202"/>
      <c r="Z1727" s="202"/>
      <c r="AB1727" s="203" t="str">
        <f t="shared" si="83"/>
        <v/>
      </c>
    </row>
    <row r="1728" spans="1:28" s="158" customFormat="1" ht="20.25">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81"/>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82"/>
        <v>0</v>
      </c>
      <c r="Y1728" s="202"/>
      <c r="Z1728" s="202"/>
      <c r="AB1728" s="203" t="str">
        <f t="shared" si="83"/>
        <v/>
      </c>
    </row>
    <row r="1729" spans="1:28" s="158" customFormat="1" ht="20.25">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81"/>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82"/>
        <v>0</v>
      </c>
      <c r="Y1729" s="202"/>
      <c r="Z1729" s="202"/>
      <c r="AB1729" s="203" t="str">
        <f t="shared" si="83"/>
        <v/>
      </c>
    </row>
    <row r="1730" spans="1:28" s="158" customFormat="1" ht="20.25">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81"/>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82"/>
        <v>0</v>
      </c>
      <c r="Y1730" s="202"/>
      <c r="Z1730" s="202"/>
      <c r="AB1730" s="203" t="str">
        <f t="shared" si="83"/>
        <v/>
      </c>
    </row>
    <row r="1731" spans="1:28" s="158" customFormat="1" ht="20.25">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81"/>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82"/>
        <v>0</v>
      </c>
      <c r="Y1731" s="202"/>
      <c r="Z1731" s="202"/>
      <c r="AB1731" s="203" t="str">
        <f t="shared" si="83"/>
        <v/>
      </c>
    </row>
    <row r="1732" spans="1:28" s="158" customFormat="1" ht="20.25">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81"/>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82"/>
        <v>0</v>
      </c>
      <c r="Y1732" s="202"/>
      <c r="Z1732" s="202"/>
      <c r="AB1732" s="203" t="str">
        <f t="shared" si="83"/>
        <v/>
      </c>
    </row>
    <row r="1733" spans="1:28" s="158" customFormat="1" ht="20.25">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4">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5">IF(AND(C1733="Smelter not listed",OR(LEN(D1733)=0,LEN(E1733)=0)),1,0)</f>
        <v>0</v>
      </c>
      <c r="Y1733" s="202"/>
      <c r="Z1733" s="202"/>
      <c r="AB1733" s="203" t="str">
        <f t="shared" ref="AB1733:AB1796" si="86">B1733&amp;C1733</f>
        <v/>
      </c>
    </row>
    <row r="1734" spans="1:28" s="158" customFormat="1" ht="20.25">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4"/>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5"/>
        <v>0</v>
      </c>
      <c r="Y1734" s="202"/>
      <c r="Z1734" s="202"/>
      <c r="AB1734" s="203" t="str">
        <f t="shared" si="86"/>
        <v/>
      </c>
    </row>
    <row r="1735" spans="1:28" s="158" customFormat="1" ht="20.25">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4"/>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5"/>
        <v>0</v>
      </c>
      <c r="Y1735" s="202"/>
      <c r="Z1735" s="202"/>
      <c r="AB1735" s="203" t="str">
        <f t="shared" si="86"/>
        <v/>
      </c>
    </row>
    <row r="1736" spans="1:28" s="158" customFormat="1" ht="20.25">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4"/>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5"/>
        <v>0</v>
      </c>
      <c r="Y1736" s="202"/>
      <c r="Z1736" s="202"/>
      <c r="AB1736" s="203" t="str">
        <f t="shared" si="86"/>
        <v/>
      </c>
    </row>
    <row r="1737" spans="1:28" s="158" customFormat="1" ht="20.25">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4"/>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5"/>
        <v>0</v>
      </c>
      <c r="Y1737" s="202"/>
      <c r="Z1737" s="202"/>
      <c r="AB1737" s="203" t="str">
        <f t="shared" si="86"/>
        <v/>
      </c>
    </row>
    <row r="1738" spans="1:28" s="158" customFormat="1" ht="20.25">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4"/>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5"/>
        <v>0</v>
      </c>
      <c r="Y1738" s="202"/>
      <c r="Z1738" s="202"/>
      <c r="AB1738" s="203" t="str">
        <f t="shared" si="86"/>
        <v/>
      </c>
    </row>
    <row r="1739" spans="1:28" s="158" customFormat="1" ht="20.25">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4"/>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5"/>
        <v>0</v>
      </c>
      <c r="Y1739" s="202"/>
      <c r="Z1739" s="202"/>
      <c r="AB1739" s="203" t="str">
        <f t="shared" si="86"/>
        <v/>
      </c>
    </row>
    <row r="1740" spans="1:28" s="158" customFormat="1" ht="20.25">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4"/>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5"/>
        <v>0</v>
      </c>
      <c r="Y1740" s="202"/>
      <c r="Z1740" s="202"/>
      <c r="AB1740" s="203" t="str">
        <f t="shared" si="86"/>
        <v/>
      </c>
    </row>
    <row r="1741" spans="1:28" s="158" customFormat="1" ht="20.25">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4"/>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5"/>
        <v>0</v>
      </c>
      <c r="Y1741" s="202"/>
      <c r="Z1741" s="202"/>
      <c r="AB1741" s="203" t="str">
        <f t="shared" si="86"/>
        <v/>
      </c>
    </row>
    <row r="1742" spans="1:28" s="158" customFormat="1" ht="20.25">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4"/>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5"/>
        <v>0</v>
      </c>
      <c r="Y1742" s="202"/>
      <c r="Z1742" s="202"/>
      <c r="AB1742" s="203" t="str">
        <f t="shared" si="86"/>
        <v/>
      </c>
    </row>
    <row r="1743" spans="1:28" s="158" customFormat="1" ht="20.25">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4"/>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5"/>
        <v>0</v>
      </c>
      <c r="Y1743" s="202"/>
      <c r="Z1743" s="202"/>
      <c r="AB1743" s="203" t="str">
        <f t="shared" si="86"/>
        <v/>
      </c>
    </row>
    <row r="1744" spans="1:28" s="158" customFormat="1" ht="20.25">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4"/>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5"/>
        <v>0</v>
      </c>
      <c r="Y1744" s="202"/>
      <c r="Z1744" s="202"/>
      <c r="AB1744" s="203" t="str">
        <f t="shared" si="86"/>
        <v/>
      </c>
    </row>
    <row r="1745" spans="1:28" s="158" customFormat="1" ht="20.25">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4"/>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5"/>
        <v>0</v>
      </c>
      <c r="Y1745" s="202"/>
      <c r="Z1745" s="202"/>
      <c r="AB1745" s="203" t="str">
        <f t="shared" si="86"/>
        <v/>
      </c>
    </row>
    <row r="1746" spans="1:28" s="158" customFormat="1" ht="20.25">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4"/>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5"/>
        <v>0</v>
      </c>
      <c r="Y1746" s="202"/>
      <c r="Z1746" s="202"/>
      <c r="AB1746" s="203" t="str">
        <f t="shared" si="86"/>
        <v/>
      </c>
    </row>
    <row r="1747" spans="1:28" s="158" customFormat="1" ht="20.25">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4"/>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5"/>
        <v>0</v>
      </c>
      <c r="Y1747" s="202"/>
      <c r="Z1747" s="202"/>
      <c r="AB1747" s="203" t="str">
        <f t="shared" si="86"/>
        <v/>
      </c>
    </row>
    <row r="1748" spans="1:28" s="158" customFormat="1" ht="20.25">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4"/>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5"/>
        <v>0</v>
      </c>
      <c r="Y1748" s="202"/>
      <c r="Z1748" s="202"/>
      <c r="AB1748" s="203" t="str">
        <f t="shared" si="86"/>
        <v/>
      </c>
    </row>
    <row r="1749" spans="1:28" s="158" customFormat="1" ht="20.25">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4"/>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5"/>
        <v>0</v>
      </c>
      <c r="Y1749" s="202"/>
      <c r="Z1749" s="202"/>
      <c r="AB1749" s="203" t="str">
        <f t="shared" si="86"/>
        <v/>
      </c>
    </row>
    <row r="1750" spans="1:28" s="158" customFormat="1" ht="20.25">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4"/>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5"/>
        <v>0</v>
      </c>
      <c r="Y1750" s="202"/>
      <c r="Z1750" s="202"/>
      <c r="AB1750" s="203" t="str">
        <f t="shared" si="86"/>
        <v/>
      </c>
    </row>
    <row r="1751" spans="1:28" s="158" customFormat="1" ht="20.25">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4"/>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5"/>
        <v>0</v>
      </c>
      <c r="Y1751" s="202"/>
      <c r="Z1751" s="202"/>
      <c r="AB1751" s="203" t="str">
        <f t="shared" si="86"/>
        <v/>
      </c>
    </row>
    <row r="1752" spans="1:28" s="158" customFormat="1" ht="20.25">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4"/>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5"/>
        <v>0</v>
      </c>
      <c r="Y1752" s="202"/>
      <c r="Z1752" s="202"/>
      <c r="AB1752" s="203" t="str">
        <f t="shared" si="86"/>
        <v/>
      </c>
    </row>
    <row r="1753" spans="1:28" s="158" customFormat="1" ht="20.25">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4"/>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5"/>
        <v>0</v>
      </c>
      <c r="Y1753" s="202"/>
      <c r="Z1753" s="202"/>
      <c r="AB1753" s="203" t="str">
        <f t="shared" si="86"/>
        <v/>
      </c>
    </row>
    <row r="1754" spans="1:28" s="158" customFormat="1" ht="20.25">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4"/>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5"/>
        <v>0</v>
      </c>
      <c r="Y1754" s="202"/>
      <c r="Z1754" s="202"/>
      <c r="AB1754" s="203" t="str">
        <f t="shared" si="86"/>
        <v/>
      </c>
    </row>
    <row r="1755" spans="1:28" s="158" customFormat="1" ht="20.25">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4"/>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5"/>
        <v>0</v>
      </c>
      <c r="Y1755" s="202"/>
      <c r="Z1755" s="202"/>
      <c r="AB1755" s="203" t="str">
        <f t="shared" si="86"/>
        <v/>
      </c>
    </row>
    <row r="1756" spans="1:28" s="158" customFormat="1" ht="20.25">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4"/>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5"/>
        <v>0</v>
      </c>
      <c r="Y1756" s="202"/>
      <c r="Z1756" s="202"/>
      <c r="AB1756" s="203" t="str">
        <f t="shared" si="86"/>
        <v/>
      </c>
    </row>
    <row r="1757" spans="1:28" s="158" customFormat="1" ht="20.25">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4"/>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5"/>
        <v>0</v>
      </c>
      <c r="Y1757" s="202"/>
      <c r="Z1757" s="202"/>
      <c r="AB1757" s="203" t="str">
        <f t="shared" si="86"/>
        <v/>
      </c>
    </row>
    <row r="1758" spans="1:28" s="158" customFormat="1" ht="20.25">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4"/>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5"/>
        <v>0</v>
      </c>
      <c r="Y1758" s="202"/>
      <c r="Z1758" s="202"/>
      <c r="AB1758" s="203" t="str">
        <f t="shared" si="86"/>
        <v/>
      </c>
    </row>
    <row r="1759" spans="1:28" s="158" customFormat="1" ht="20.25">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4"/>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5"/>
        <v>0</v>
      </c>
      <c r="Y1759" s="202"/>
      <c r="Z1759" s="202"/>
      <c r="AB1759" s="203" t="str">
        <f t="shared" si="86"/>
        <v/>
      </c>
    </row>
    <row r="1760" spans="1:28" s="158" customFormat="1" ht="20.25">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4"/>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5"/>
        <v>0</v>
      </c>
      <c r="Y1760" s="202"/>
      <c r="Z1760" s="202"/>
      <c r="AB1760" s="203" t="str">
        <f t="shared" si="86"/>
        <v/>
      </c>
    </row>
    <row r="1761" spans="1:28" s="158" customFormat="1" ht="20.25">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4"/>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5"/>
        <v>0</v>
      </c>
      <c r="Y1761" s="202"/>
      <c r="Z1761" s="202"/>
      <c r="AB1761" s="203" t="str">
        <f t="shared" si="86"/>
        <v/>
      </c>
    </row>
    <row r="1762" spans="1:28" s="158" customFormat="1" ht="20.25">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4"/>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5"/>
        <v>0</v>
      </c>
      <c r="Y1762" s="202"/>
      <c r="Z1762" s="202"/>
      <c r="AB1762" s="203" t="str">
        <f t="shared" si="86"/>
        <v/>
      </c>
    </row>
    <row r="1763" spans="1:28" s="158" customFormat="1" ht="20.25">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4"/>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5"/>
        <v>0</v>
      </c>
      <c r="Y1763" s="202"/>
      <c r="Z1763" s="202"/>
      <c r="AB1763" s="203" t="str">
        <f t="shared" si="86"/>
        <v/>
      </c>
    </row>
    <row r="1764" spans="1:28" s="158" customFormat="1" ht="20.25">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4"/>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5"/>
        <v>0</v>
      </c>
      <c r="Y1764" s="202"/>
      <c r="Z1764" s="202"/>
      <c r="AB1764" s="203" t="str">
        <f t="shared" si="86"/>
        <v/>
      </c>
    </row>
    <row r="1765" spans="1:28" s="158" customFormat="1" ht="20.25">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4"/>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5"/>
        <v>0</v>
      </c>
      <c r="Y1765" s="202"/>
      <c r="Z1765" s="202"/>
      <c r="AB1765" s="203" t="str">
        <f t="shared" si="86"/>
        <v/>
      </c>
    </row>
    <row r="1766" spans="1:28" s="158" customFormat="1" ht="20.25">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4"/>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5"/>
        <v>0</v>
      </c>
      <c r="Y1766" s="202"/>
      <c r="Z1766" s="202"/>
      <c r="AB1766" s="203" t="str">
        <f t="shared" si="86"/>
        <v/>
      </c>
    </row>
    <row r="1767" spans="1:28" s="158" customFormat="1" ht="20.25">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4"/>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5"/>
        <v>0</v>
      </c>
      <c r="Y1767" s="202"/>
      <c r="Z1767" s="202"/>
      <c r="AB1767" s="203" t="str">
        <f t="shared" si="86"/>
        <v/>
      </c>
    </row>
    <row r="1768" spans="1:28" s="158" customFormat="1" ht="20.25">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4"/>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5"/>
        <v>0</v>
      </c>
      <c r="Y1768" s="202"/>
      <c r="Z1768" s="202"/>
      <c r="AB1768" s="203" t="str">
        <f t="shared" si="86"/>
        <v/>
      </c>
    </row>
    <row r="1769" spans="1:28" s="158" customFormat="1" ht="20.25">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4"/>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5"/>
        <v>0</v>
      </c>
      <c r="Y1769" s="202"/>
      <c r="Z1769" s="202"/>
      <c r="AB1769" s="203" t="str">
        <f t="shared" si="86"/>
        <v/>
      </c>
    </row>
    <row r="1770" spans="1:28" s="158" customFormat="1" ht="20.25">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4"/>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5"/>
        <v>0</v>
      </c>
      <c r="Y1770" s="202"/>
      <c r="Z1770" s="202"/>
      <c r="AB1770" s="203" t="str">
        <f t="shared" si="86"/>
        <v/>
      </c>
    </row>
    <row r="1771" spans="1:28" s="158" customFormat="1" ht="20.25">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4"/>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5"/>
        <v>0</v>
      </c>
      <c r="Y1771" s="202"/>
      <c r="Z1771" s="202"/>
      <c r="AB1771" s="203" t="str">
        <f t="shared" si="86"/>
        <v/>
      </c>
    </row>
    <row r="1772" spans="1:28" s="158" customFormat="1" ht="20.25">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4"/>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5"/>
        <v>0</v>
      </c>
      <c r="Y1772" s="202"/>
      <c r="Z1772" s="202"/>
      <c r="AB1772" s="203" t="str">
        <f t="shared" si="86"/>
        <v/>
      </c>
    </row>
    <row r="1773" spans="1:28" s="158" customFormat="1" ht="20.25">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4"/>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5"/>
        <v>0</v>
      </c>
      <c r="Y1773" s="202"/>
      <c r="Z1773" s="202"/>
      <c r="AB1773" s="203" t="str">
        <f t="shared" si="86"/>
        <v/>
      </c>
    </row>
    <row r="1774" spans="1:28" s="158" customFormat="1" ht="20.25">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4"/>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5"/>
        <v>0</v>
      </c>
      <c r="Y1774" s="202"/>
      <c r="Z1774" s="202"/>
      <c r="AB1774" s="203" t="str">
        <f t="shared" si="86"/>
        <v/>
      </c>
    </row>
    <row r="1775" spans="1:28" s="158" customFormat="1" ht="20.25">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4"/>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5"/>
        <v>0</v>
      </c>
      <c r="Y1775" s="202"/>
      <c r="Z1775" s="202"/>
      <c r="AB1775" s="203" t="str">
        <f t="shared" si="86"/>
        <v/>
      </c>
    </row>
    <row r="1776" spans="1:28" s="158" customFormat="1" ht="20.25">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4"/>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5"/>
        <v>0</v>
      </c>
      <c r="Y1776" s="202"/>
      <c r="Z1776" s="202"/>
      <c r="AB1776" s="203" t="str">
        <f t="shared" si="86"/>
        <v/>
      </c>
    </row>
    <row r="1777" spans="1:28" s="158" customFormat="1" ht="20.25">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4"/>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5"/>
        <v>0</v>
      </c>
      <c r="Y1777" s="202"/>
      <c r="Z1777" s="202"/>
      <c r="AB1777" s="203" t="str">
        <f t="shared" si="86"/>
        <v/>
      </c>
    </row>
    <row r="1778" spans="1:28" s="158" customFormat="1" ht="20.25">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4"/>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5"/>
        <v>0</v>
      </c>
      <c r="Y1778" s="202"/>
      <c r="Z1778" s="202"/>
      <c r="AB1778" s="203" t="str">
        <f t="shared" si="86"/>
        <v/>
      </c>
    </row>
    <row r="1779" spans="1:28" s="158" customFormat="1" ht="20.25">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4"/>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5"/>
        <v>0</v>
      </c>
      <c r="Y1779" s="202"/>
      <c r="Z1779" s="202"/>
      <c r="AB1779" s="203" t="str">
        <f t="shared" si="86"/>
        <v/>
      </c>
    </row>
    <row r="1780" spans="1:28" s="158" customFormat="1" ht="20.25">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4"/>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5"/>
        <v>0</v>
      </c>
      <c r="Y1780" s="202"/>
      <c r="Z1780" s="202"/>
      <c r="AB1780" s="203" t="str">
        <f t="shared" si="86"/>
        <v/>
      </c>
    </row>
    <row r="1781" spans="1:28" s="158" customFormat="1" ht="20.25">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4"/>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5"/>
        <v>0</v>
      </c>
      <c r="Y1781" s="202"/>
      <c r="Z1781" s="202"/>
      <c r="AB1781" s="203" t="str">
        <f t="shared" si="86"/>
        <v/>
      </c>
    </row>
    <row r="1782" spans="1:28" s="158" customFormat="1" ht="20.25">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4"/>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5"/>
        <v>0</v>
      </c>
      <c r="Y1782" s="202"/>
      <c r="Z1782" s="202"/>
      <c r="AB1782" s="203" t="str">
        <f t="shared" si="86"/>
        <v/>
      </c>
    </row>
    <row r="1783" spans="1:28" s="158" customFormat="1" ht="20.25">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4"/>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5"/>
        <v>0</v>
      </c>
      <c r="Y1783" s="202"/>
      <c r="Z1783" s="202"/>
      <c r="AB1783" s="203" t="str">
        <f t="shared" si="86"/>
        <v/>
      </c>
    </row>
    <row r="1784" spans="1:28" s="158" customFormat="1" ht="20.25">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4"/>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5"/>
        <v>0</v>
      </c>
      <c r="Y1784" s="202"/>
      <c r="Z1784" s="202"/>
      <c r="AB1784" s="203" t="str">
        <f t="shared" si="86"/>
        <v/>
      </c>
    </row>
    <row r="1785" spans="1:28" s="158" customFormat="1" ht="20.25">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4"/>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5"/>
        <v>0</v>
      </c>
      <c r="Y1785" s="202"/>
      <c r="Z1785" s="202"/>
      <c r="AB1785" s="203" t="str">
        <f t="shared" si="86"/>
        <v/>
      </c>
    </row>
    <row r="1786" spans="1:28" s="158" customFormat="1" ht="20.25">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4"/>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5"/>
        <v>0</v>
      </c>
      <c r="Y1786" s="202"/>
      <c r="Z1786" s="202"/>
      <c r="AB1786" s="203" t="str">
        <f t="shared" si="86"/>
        <v/>
      </c>
    </row>
    <row r="1787" spans="1:28" s="158" customFormat="1" ht="20.25">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4"/>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5"/>
        <v>0</v>
      </c>
      <c r="Y1787" s="202"/>
      <c r="Z1787" s="202"/>
      <c r="AB1787" s="203" t="str">
        <f t="shared" si="86"/>
        <v/>
      </c>
    </row>
    <row r="1788" spans="1:28" s="158" customFormat="1" ht="20.25">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4"/>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5"/>
        <v>0</v>
      </c>
      <c r="Y1788" s="202"/>
      <c r="Z1788" s="202"/>
      <c r="AB1788" s="203" t="str">
        <f t="shared" si="86"/>
        <v/>
      </c>
    </row>
    <row r="1789" spans="1:28" s="158" customFormat="1" ht="20.25">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4"/>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5"/>
        <v>0</v>
      </c>
      <c r="Y1789" s="202"/>
      <c r="Z1789" s="202"/>
      <c r="AB1789" s="203" t="str">
        <f t="shared" si="86"/>
        <v/>
      </c>
    </row>
    <row r="1790" spans="1:28" s="158" customFormat="1" ht="20.25">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4"/>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5"/>
        <v>0</v>
      </c>
      <c r="Y1790" s="202"/>
      <c r="Z1790" s="202"/>
      <c r="AB1790" s="203" t="str">
        <f t="shared" si="86"/>
        <v/>
      </c>
    </row>
    <row r="1791" spans="1:28" s="158" customFormat="1" ht="20.25">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4"/>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5"/>
        <v>0</v>
      </c>
      <c r="Y1791" s="202"/>
      <c r="Z1791" s="202"/>
      <c r="AB1791" s="203" t="str">
        <f t="shared" si="86"/>
        <v/>
      </c>
    </row>
    <row r="1792" spans="1:28" s="158" customFormat="1" ht="20.25">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4"/>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5"/>
        <v>0</v>
      </c>
      <c r="Y1792" s="202"/>
      <c r="Z1792" s="202"/>
      <c r="AB1792" s="203" t="str">
        <f t="shared" si="86"/>
        <v/>
      </c>
    </row>
    <row r="1793" spans="1:28" s="158" customFormat="1" ht="20.25">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4"/>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5"/>
        <v>0</v>
      </c>
      <c r="Y1793" s="202"/>
      <c r="Z1793" s="202"/>
      <c r="AB1793" s="203" t="str">
        <f t="shared" si="86"/>
        <v/>
      </c>
    </row>
    <row r="1794" spans="1:28" s="158" customFormat="1" ht="20.25">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4"/>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5"/>
        <v>0</v>
      </c>
      <c r="Y1794" s="202"/>
      <c r="Z1794" s="202"/>
      <c r="AB1794" s="203" t="str">
        <f t="shared" si="86"/>
        <v/>
      </c>
    </row>
    <row r="1795" spans="1:28" s="158" customFormat="1" ht="20.25">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4"/>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5"/>
        <v>0</v>
      </c>
      <c r="Y1795" s="202"/>
      <c r="Z1795" s="202"/>
      <c r="AB1795" s="203" t="str">
        <f t="shared" si="86"/>
        <v/>
      </c>
    </row>
    <row r="1796" spans="1:28" s="158" customFormat="1" ht="20.25">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4"/>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5"/>
        <v>0</v>
      </c>
      <c r="Y1796" s="202"/>
      <c r="Z1796" s="202"/>
      <c r="AB1796" s="203" t="str">
        <f t="shared" si="86"/>
        <v/>
      </c>
    </row>
    <row r="1797" spans="1:28" s="158" customFormat="1" ht="20.25">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7">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8">IF(AND(C1797="Smelter not listed",OR(LEN(D1797)=0,LEN(E1797)=0)),1,0)</f>
        <v>0</v>
      </c>
      <c r="Y1797" s="202"/>
      <c r="Z1797" s="202"/>
      <c r="AB1797" s="203" t="str">
        <f t="shared" ref="AB1797:AB1860" si="89">B1797&amp;C1797</f>
        <v/>
      </c>
    </row>
    <row r="1798" spans="1:28" s="158" customFormat="1" ht="20.25">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7"/>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8"/>
        <v>0</v>
      </c>
      <c r="Y1798" s="202"/>
      <c r="Z1798" s="202"/>
      <c r="AB1798" s="203" t="str">
        <f t="shared" si="89"/>
        <v/>
      </c>
    </row>
    <row r="1799" spans="1:28" s="158" customFormat="1" ht="20.25">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7"/>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8"/>
        <v>0</v>
      </c>
      <c r="Y1799" s="202"/>
      <c r="Z1799" s="202"/>
      <c r="AB1799" s="203" t="str">
        <f t="shared" si="89"/>
        <v/>
      </c>
    </row>
    <row r="1800" spans="1:28" s="158" customFormat="1" ht="20.25">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7"/>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8"/>
        <v>0</v>
      </c>
      <c r="Y1800" s="202"/>
      <c r="Z1800" s="202"/>
      <c r="AB1800" s="203" t="str">
        <f t="shared" si="89"/>
        <v/>
      </c>
    </row>
    <row r="1801" spans="1:28" s="158" customFormat="1" ht="20.25">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7"/>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8"/>
        <v>0</v>
      </c>
      <c r="Y1801" s="202"/>
      <c r="Z1801" s="202"/>
      <c r="AB1801" s="203" t="str">
        <f t="shared" si="89"/>
        <v/>
      </c>
    </row>
    <row r="1802" spans="1:28" s="158" customFormat="1" ht="20.25">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7"/>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8"/>
        <v>0</v>
      </c>
      <c r="Y1802" s="202"/>
      <c r="Z1802" s="202"/>
      <c r="AB1802" s="203" t="str">
        <f t="shared" si="89"/>
        <v/>
      </c>
    </row>
    <row r="1803" spans="1:28" s="158" customFormat="1" ht="20.25">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7"/>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8"/>
        <v>0</v>
      </c>
      <c r="Y1803" s="202"/>
      <c r="Z1803" s="202"/>
      <c r="AB1803" s="203" t="str">
        <f t="shared" si="89"/>
        <v/>
      </c>
    </row>
    <row r="1804" spans="1:28" s="158" customFormat="1" ht="20.25">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7"/>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8"/>
        <v>0</v>
      </c>
      <c r="Y1804" s="202"/>
      <c r="Z1804" s="202"/>
      <c r="AB1804" s="203" t="str">
        <f t="shared" si="89"/>
        <v/>
      </c>
    </row>
    <row r="1805" spans="1:28" s="158" customFormat="1" ht="20.25">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7"/>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8"/>
        <v>0</v>
      </c>
      <c r="Y1805" s="202"/>
      <c r="Z1805" s="202"/>
      <c r="AB1805" s="203" t="str">
        <f t="shared" si="89"/>
        <v/>
      </c>
    </row>
    <row r="1806" spans="1:28" s="158" customFormat="1" ht="20.25">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7"/>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8"/>
        <v>0</v>
      </c>
      <c r="Y1806" s="202"/>
      <c r="Z1806" s="202"/>
      <c r="AB1806" s="203" t="str">
        <f t="shared" si="89"/>
        <v/>
      </c>
    </row>
    <row r="1807" spans="1:28" s="158" customFormat="1" ht="20.25">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7"/>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8"/>
        <v>0</v>
      </c>
      <c r="Y1807" s="202"/>
      <c r="Z1807" s="202"/>
      <c r="AB1807" s="203" t="str">
        <f t="shared" si="89"/>
        <v/>
      </c>
    </row>
    <row r="1808" spans="1:28" s="158" customFormat="1" ht="20.25">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7"/>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8"/>
        <v>0</v>
      </c>
      <c r="Y1808" s="202"/>
      <c r="Z1808" s="202"/>
      <c r="AB1808" s="203" t="str">
        <f t="shared" si="89"/>
        <v/>
      </c>
    </row>
    <row r="1809" spans="1:28" s="158" customFormat="1" ht="20.25">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7"/>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8"/>
        <v>0</v>
      </c>
      <c r="Y1809" s="202"/>
      <c r="Z1809" s="202"/>
      <c r="AB1809" s="203" t="str">
        <f t="shared" si="89"/>
        <v/>
      </c>
    </row>
    <row r="1810" spans="1:28" s="158" customFormat="1" ht="20.25">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7"/>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8"/>
        <v>0</v>
      </c>
      <c r="Y1810" s="202"/>
      <c r="Z1810" s="202"/>
      <c r="AB1810" s="203" t="str">
        <f t="shared" si="89"/>
        <v/>
      </c>
    </row>
    <row r="1811" spans="1:28" s="158" customFormat="1" ht="20.25">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7"/>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8"/>
        <v>0</v>
      </c>
      <c r="Y1811" s="202"/>
      <c r="Z1811" s="202"/>
      <c r="AB1811" s="203" t="str">
        <f t="shared" si="89"/>
        <v/>
      </c>
    </row>
    <row r="1812" spans="1:28" s="158" customFormat="1" ht="20.25">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7"/>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8"/>
        <v>0</v>
      </c>
      <c r="Y1812" s="202"/>
      <c r="Z1812" s="202"/>
      <c r="AB1812" s="203" t="str">
        <f t="shared" si="89"/>
        <v/>
      </c>
    </row>
    <row r="1813" spans="1:28" s="158" customFormat="1" ht="20.25">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7"/>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8"/>
        <v>0</v>
      </c>
      <c r="Y1813" s="202"/>
      <c r="Z1813" s="202"/>
      <c r="AB1813" s="203" t="str">
        <f t="shared" si="89"/>
        <v/>
      </c>
    </row>
    <row r="1814" spans="1:28" s="158" customFormat="1" ht="20.25">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7"/>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8"/>
        <v>0</v>
      </c>
      <c r="Y1814" s="202"/>
      <c r="Z1814" s="202"/>
      <c r="AB1814" s="203" t="str">
        <f t="shared" si="89"/>
        <v/>
      </c>
    </row>
    <row r="1815" spans="1:28" s="158" customFormat="1" ht="20.25">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7"/>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8"/>
        <v>0</v>
      </c>
      <c r="Y1815" s="202"/>
      <c r="Z1815" s="202"/>
      <c r="AB1815" s="203" t="str">
        <f t="shared" si="89"/>
        <v/>
      </c>
    </row>
    <row r="1816" spans="1:28" s="158" customFormat="1" ht="20.25">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7"/>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8"/>
        <v>0</v>
      </c>
      <c r="Y1816" s="202"/>
      <c r="Z1816" s="202"/>
      <c r="AB1816" s="203" t="str">
        <f t="shared" si="89"/>
        <v/>
      </c>
    </row>
    <row r="1817" spans="1:28" s="158" customFormat="1" ht="20.25">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7"/>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8"/>
        <v>0</v>
      </c>
      <c r="Y1817" s="202"/>
      <c r="Z1817" s="202"/>
      <c r="AB1817" s="203" t="str">
        <f t="shared" si="89"/>
        <v/>
      </c>
    </row>
    <row r="1818" spans="1:28" s="158" customFormat="1" ht="20.25">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7"/>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8"/>
        <v>0</v>
      </c>
      <c r="Y1818" s="202"/>
      <c r="Z1818" s="202"/>
      <c r="AB1818" s="203" t="str">
        <f t="shared" si="89"/>
        <v/>
      </c>
    </row>
    <row r="1819" spans="1:28" s="158" customFormat="1" ht="20.25">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7"/>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8"/>
        <v>0</v>
      </c>
      <c r="Y1819" s="202"/>
      <c r="Z1819" s="202"/>
      <c r="AB1819" s="203" t="str">
        <f t="shared" si="89"/>
        <v/>
      </c>
    </row>
    <row r="1820" spans="1:28" s="158" customFormat="1" ht="20.25">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7"/>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8"/>
        <v>0</v>
      </c>
      <c r="Y1820" s="202"/>
      <c r="Z1820" s="202"/>
      <c r="AB1820" s="203" t="str">
        <f t="shared" si="89"/>
        <v/>
      </c>
    </row>
    <row r="1821" spans="1:28" s="158" customFormat="1" ht="20.25">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7"/>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8"/>
        <v>0</v>
      </c>
      <c r="Y1821" s="202"/>
      <c r="Z1821" s="202"/>
      <c r="AB1821" s="203" t="str">
        <f t="shared" si="89"/>
        <v/>
      </c>
    </row>
    <row r="1822" spans="1:28" s="158" customFormat="1" ht="20.25">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7"/>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8"/>
        <v>0</v>
      </c>
      <c r="Y1822" s="202"/>
      <c r="Z1822" s="202"/>
      <c r="AB1822" s="203" t="str">
        <f t="shared" si="89"/>
        <v/>
      </c>
    </row>
    <row r="1823" spans="1:28" s="158" customFormat="1" ht="20.25">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7"/>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8"/>
        <v>0</v>
      </c>
      <c r="Y1823" s="202"/>
      <c r="Z1823" s="202"/>
      <c r="AB1823" s="203" t="str">
        <f t="shared" si="89"/>
        <v/>
      </c>
    </row>
    <row r="1824" spans="1:28" s="158" customFormat="1" ht="20.25">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7"/>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8"/>
        <v>0</v>
      </c>
      <c r="Y1824" s="202"/>
      <c r="Z1824" s="202"/>
      <c r="AB1824" s="203" t="str">
        <f t="shared" si="89"/>
        <v/>
      </c>
    </row>
    <row r="1825" spans="1:28" s="158" customFormat="1" ht="20.25">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7"/>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8"/>
        <v>0</v>
      </c>
      <c r="Y1825" s="202"/>
      <c r="Z1825" s="202"/>
      <c r="AB1825" s="203" t="str">
        <f t="shared" si="89"/>
        <v/>
      </c>
    </row>
    <row r="1826" spans="1:28" s="158" customFormat="1" ht="20.25">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7"/>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8"/>
        <v>0</v>
      </c>
      <c r="Y1826" s="202"/>
      <c r="Z1826" s="202"/>
      <c r="AB1826" s="203" t="str">
        <f t="shared" si="89"/>
        <v/>
      </c>
    </row>
    <row r="1827" spans="1:28" s="158" customFormat="1" ht="20.25">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7"/>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8"/>
        <v>0</v>
      </c>
      <c r="Y1827" s="202"/>
      <c r="Z1827" s="202"/>
      <c r="AB1827" s="203" t="str">
        <f t="shared" si="89"/>
        <v/>
      </c>
    </row>
    <row r="1828" spans="1:28" s="158" customFormat="1" ht="20.25">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7"/>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8"/>
        <v>0</v>
      </c>
      <c r="Y1828" s="202"/>
      <c r="Z1828" s="202"/>
      <c r="AB1828" s="203" t="str">
        <f t="shared" si="89"/>
        <v/>
      </c>
    </row>
    <row r="1829" spans="1:28" s="158" customFormat="1" ht="20.25">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7"/>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8"/>
        <v>0</v>
      </c>
      <c r="Y1829" s="202"/>
      <c r="Z1829" s="202"/>
      <c r="AB1829" s="203" t="str">
        <f t="shared" si="89"/>
        <v/>
      </c>
    </row>
    <row r="1830" spans="1:28" s="158" customFormat="1" ht="20.25">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7"/>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8"/>
        <v>0</v>
      </c>
      <c r="Y1830" s="202"/>
      <c r="Z1830" s="202"/>
      <c r="AB1830" s="203" t="str">
        <f t="shared" si="89"/>
        <v/>
      </c>
    </row>
    <row r="1831" spans="1:28" s="158" customFormat="1" ht="20.25">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7"/>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8"/>
        <v>0</v>
      </c>
      <c r="Y1831" s="202"/>
      <c r="Z1831" s="202"/>
      <c r="AB1831" s="203" t="str">
        <f t="shared" si="89"/>
        <v/>
      </c>
    </row>
    <row r="1832" spans="1:28" s="158" customFormat="1" ht="20.25">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7"/>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8"/>
        <v>0</v>
      </c>
      <c r="Y1832" s="202"/>
      <c r="Z1832" s="202"/>
      <c r="AB1832" s="203" t="str">
        <f t="shared" si="89"/>
        <v/>
      </c>
    </row>
    <row r="1833" spans="1:28" s="158" customFormat="1" ht="20.25">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7"/>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8"/>
        <v>0</v>
      </c>
      <c r="Y1833" s="202"/>
      <c r="Z1833" s="202"/>
      <c r="AB1833" s="203" t="str">
        <f t="shared" si="89"/>
        <v/>
      </c>
    </row>
    <row r="1834" spans="1:28" s="158" customFormat="1" ht="20.25">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7"/>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8"/>
        <v>0</v>
      </c>
      <c r="Y1834" s="202"/>
      <c r="Z1834" s="202"/>
      <c r="AB1834" s="203" t="str">
        <f t="shared" si="89"/>
        <v/>
      </c>
    </row>
    <row r="1835" spans="1:28" s="158" customFormat="1" ht="20.25">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7"/>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8"/>
        <v>0</v>
      </c>
      <c r="Y1835" s="202"/>
      <c r="Z1835" s="202"/>
      <c r="AB1835" s="203" t="str">
        <f t="shared" si="89"/>
        <v/>
      </c>
    </row>
    <row r="1836" spans="1:28" s="158" customFormat="1" ht="20.25">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7"/>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8"/>
        <v>0</v>
      </c>
      <c r="Y1836" s="202"/>
      <c r="Z1836" s="202"/>
      <c r="AB1836" s="203" t="str">
        <f t="shared" si="89"/>
        <v/>
      </c>
    </row>
    <row r="1837" spans="1:28" s="158" customFormat="1" ht="20.25">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7"/>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8"/>
        <v>0</v>
      </c>
      <c r="Y1837" s="202"/>
      <c r="Z1837" s="202"/>
      <c r="AB1837" s="203" t="str">
        <f t="shared" si="89"/>
        <v/>
      </c>
    </row>
    <row r="1838" spans="1:28" s="158" customFormat="1" ht="20.25">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7"/>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8"/>
        <v>0</v>
      </c>
      <c r="Y1838" s="202"/>
      <c r="Z1838" s="202"/>
      <c r="AB1838" s="203" t="str">
        <f t="shared" si="89"/>
        <v/>
      </c>
    </row>
    <row r="1839" spans="1:28" s="158" customFormat="1" ht="20.25">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7"/>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8"/>
        <v>0</v>
      </c>
      <c r="Y1839" s="202"/>
      <c r="Z1839" s="202"/>
      <c r="AB1839" s="203" t="str">
        <f t="shared" si="89"/>
        <v/>
      </c>
    </row>
    <row r="1840" spans="1:28" s="158" customFormat="1" ht="20.25">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7"/>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8"/>
        <v>0</v>
      </c>
      <c r="Y1840" s="202"/>
      <c r="Z1840" s="202"/>
      <c r="AB1840" s="203" t="str">
        <f t="shared" si="89"/>
        <v/>
      </c>
    </row>
    <row r="1841" spans="1:28" s="158" customFormat="1" ht="20.25">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7"/>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8"/>
        <v>0</v>
      </c>
      <c r="Y1841" s="202"/>
      <c r="Z1841" s="202"/>
      <c r="AB1841" s="203" t="str">
        <f t="shared" si="89"/>
        <v/>
      </c>
    </row>
    <row r="1842" spans="1:28" s="158" customFormat="1" ht="20.25">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7"/>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8"/>
        <v>0</v>
      </c>
      <c r="Y1842" s="202"/>
      <c r="Z1842" s="202"/>
      <c r="AB1842" s="203" t="str">
        <f t="shared" si="89"/>
        <v/>
      </c>
    </row>
    <row r="1843" spans="1:28" s="158" customFormat="1" ht="20.25">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7"/>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8"/>
        <v>0</v>
      </c>
      <c r="Y1843" s="202"/>
      <c r="Z1843" s="202"/>
      <c r="AB1843" s="203" t="str">
        <f t="shared" si="89"/>
        <v/>
      </c>
    </row>
    <row r="1844" spans="1:28" s="158" customFormat="1" ht="20.25">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7"/>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8"/>
        <v>0</v>
      </c>
      <c r="Y1844" s="202"/>
      <c r="Z1844" s="202"/>
      <c r="AB1844" s="203" t="str">
        <f t="shared" si="89"/>
        <v/>
      </c>
    </row>
    <row r="1845" spans="1:28" s="158" customFormat="1" ht="20.25">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7"/>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8"/>
        <v>0</v>
      </c>
      <c r="Y1845" s="202"/>
      <c r="Z1845" s="202"/>
      <c r="AB1845" s="203" t="str">
        <f t="shared" si="89"/>
        <v/>
      </c>
    </row>
    <row r="1846" spans="1:28" s="158" customFormat="1" ht="20.25">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7"/>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8"/>
        <v>0</v>
      </c>
      <c r="Y1846" s="202"/>
      <c r="Z1846" s="202"/>
      <c r="AB1846" s="203" t="str">
        <f t="shared" si="89"/>
        <v/>
      </c>
    </row>
    <row r="1847" spans="1:28" s="158" customFormat="1" ht="20.25">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7"/>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8"/>
        <v>0</v>
      </c>
      <c r="Y1847" s="202"/>
      <c r="Z1847" s="202"/>
      <c r="AB1847" s="203" t="str">
        <f t="shared" si="89"/>
        <v/>
      </c>
    </row>
    <row r="1848" spans="1:28" s="158" customFormat="1" ht="20.25">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7"/>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8"/>
        <v>0</v>
      </c>
      <c r="Y1848" s="202"/>
      <c r="Z1848" s="202"/>
      <c r="AB1848" s="203" t="str">
        <f t="shared" si="89"/>
        <v/>
      </c>
    </row>
    <row r="1849" spans="1:28" s="158" customFormat="1" ht="20.25">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7"/>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8"/>
        <v>0</v>
      </c>
      <c r="Y1849" s="202"/>
      <c r="Z1849" s="202"/>
      <c r="AB1849" s="203" t="str">
        <f t="shared" si="89"/>
        <v/>
      </c>
    </row>
    <row r="1850" spans="1:28" s="158" customFormat="1" ht="20.25">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7"/>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8"/>
        <v>0</v>
      </c>
      <c r="Y1850" s="202"/>
      <c r="Z1850" s="202"/>
      <c r="AB1850" s="203" t="str">
        <f t="shared" si="89"/>
        <v/>
      </c>
    </row>
    <row r="1851" spans="1:28" s="158" customFormat="1" ht="20.25">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7"/>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8"/>
        <v>0</v>
      </c>
      <c r="Y1851" s="202"/>
      <c r="Z1851" s="202"/>
      <c r="AB1851" s="203" t="str">
        <f t="shared" si="89"/>
        <v/>
      </c>
    </row>
    <row r="1852" spans="1:28" s="158" customFormat="1" ht="20.25">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7"/>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8"/>
        <v>0</v>
      </c>
      <c r="Y1852" s="202"/>
      <c r="Z1852" s="202"/>
      <c r="AB1852" s="203" t="str">
        <f t="shared" si="89"/>
        <v/>
      </c>
    </row>
    <row r="1853" spans="1:28" s="158" customFormat="1" ht="20.25">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7"/>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8"/>
        <v>0</v>
      </c>
      <c r="Y1853" s="202"/>
      <c r="Z1853" s="202"/>
      <c r="AB1853" s="203" t="str">
        <f t="shared" si="89"/>
        <v/>
      </c>
    </row>
    <row r="1854" spans="1:28" s="158" customFormat="1" ht="20.25">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7"/>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8"/>
        <v>0</v>
      </c>
      <c r="Y1854" s="202"/>
      <c r="Z1854" s="202"/>
      <c r="AB1854" s="203" t="str">
        <f t="shared" si="89"/>
        <v/>
      </c>
    </row>
    <row r="1855" spans="1:28" s="158" customFormat="1" ht="20.25">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7"/>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8"/>
        <v>0</v>
      </c>
      <c r="Y1855" s="202"/>
      <c r="Z1855" s="202"/>
      <c r="AB1855" s="203" t="str">
        <f t="shared" si="89"/>
        <v/>
      </c>
    </row>
    <row r="1856" spans="1:28" s="158" customFormat="1" ht="20.25">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7"/>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8"/>
        <v>0</v>
      </c>
      <c r="Y1856" s="202"/>
      <c r="Z1856" s="202"/>
      <c r="AB1856" s="203" t="str">
        <f t="shared" si="89"/>
        <v/>
      </c>
    </row>
    <row r="1857" spans="1:28" s="158" customFormat="1" ht="20.25">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7"/>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8"/>
        <v>0</v>
      </c>
      <c r="Y1857" s="202"/>
      <c r="Z1857" s="202"/>
      <c r="AB1857" s="203" t="str">
        <f t="shared" si="89"/>
        <v/>
      </c>
    </row>
    <row r="1858" spans="1:28" s="158" customFormat="1" ht="20.25">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7"/>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8"/>
        <v>0</v>
      </c>
      <c r="Y1858" s="202"/>
      <c r="Z1858" s="202"/>
      <c r="AB1858" s="203" t="str">
        <f t="shared" si="89"/>
        <v/>
      </c>
    </row>
    <row r="1859" spans="1:28" s="158" customFormat="1" ht="20.25">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7"/>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8"/>
        <v>0</v>
      </c>
      <c r="Y1859" s="202"/>
      <c r="Z1859" s="202"/>
      <c r="AB1859" s="203" t="str">
        <f t="shared" si="89"/>
        <v/>
      </c>
    </row>
    <row r="1860" spans="1:28" s="158" customFormat="1" ht="20.25">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7"/>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8"/>
        <v>0</v>
      </c>
      <c r="Y1860" s="202"/>
      <c r="Z1860" s="202"/>
      <c r="AB1860" s="203" t="str">
        <f t="shared" si="89"/>
        <v/>
      </c>
    </row>
    <row r="1861" spans="1:28" s="158" customFormat="1" ht="20.25">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90">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91">IF(AND(C1861="Smelter not listed",OR(LEN(D1861)=0,LEN(E1861)=0)),1,0)</f>
        <v>0</v>
      </c>
      <c r="Y1861" s="202"/>
      <c r="Z1861" s="202"/>
      <c r="AB1861" s="203" t="str">
        <f t="shared" ref="AB1861:AB1924" si="92">B1861&amp;C1861</f>
        <v/>
      </c>
    </row>
    <row r="1862" spans="1:28" s="158" customFormat="1" ht="20.25">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90"/>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91"/>
        <v>0</v>
      </c>
      <c r="Y1862" s="202"/>
      <c r="Z1862" s="202"/>
      <c r="AB1862" s="203" t="str">
        <f t="shared" si="92"/>
        <v/>
      </c>
    </row>
    <row r="1863" spans="1:28" s="158" customFormat="1" ht="20.25">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90"/>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91"/>
        <v>0</v>
      </c>
      <c r="Y1863" s="202"/>
      <c r="Z1863" s="202"/>
      <c r="AB1863" s="203" t="str">
        <f t="shared" si="92"/>
        <v/>
      </c>
    </row>
    <row r="1864" spans="1:28" s="158" customFormat="1" ht="20.25">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90"/>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91"/>
        <v>0</v>
      </c>
      <c r="Y1864" s="202"/>
      <c r="Z1864" s="202"/>
      <c r="AB1864" s="203" t="str">
        <f t="shared" si="92"/>
        <v/>
      </c>
    </row>
    <row r="1865" spans="1:28" s="158" customFormat="1" ht="20.25">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90"/>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91"/>
        <v>0</v>
      </c>
      <c r="Y1865" s="202"/>
      <c r="Z1865" s="202"/>
      <c r="AB1865" s="203" t="str">
        <f t="shared" si="92"/>
        <v/>
      </c>
    </row>
    <row r="1866" spans="1:28" s="158" customFormat="1" ht="20.25">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90"/>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91"/>
        <v>0</v>
      </c>
      <c r="Y1866" s="202"/>
      <c r="Z1866" s="202"/>
      <c r="AB1866" s="203" t="str">
        <f t="shared" si="92"/>
        <v/>
      </c>
    </row>
    <row r="1867" spans="1:28" s="158" customFormat="1" ht="20.25">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90"/>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91"/>
        <v>0</v>
      </c>
      <c r="Y1867" s="202"/>
      <c r="Z1867" s="202"/>
      <c r="AB1867" s="203" t="str">
        <f t="shared" si="92"/>
        <v/>
      </c>
    </row>
    <row r="1868" spans="1:28" s="158" customFormat="1" ht="20.25">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90"/>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91"/>
        <v>0</v>
      </c>
      <c r="Y1868" s="202"/>
      <c r="Z1868" s="202"/>
      <c r="AB1868" s="203" t="str">
        <f t="shared" si="92"/>
        <v/>
      </c>
    </row>
    <row r="1869" spans="1:28" s="158" customFormat="1" ht="20.25">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90"/>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91"/>
        <v>0</v>
      </c>
      <c r="Y1869" s="202"/>
      <c r="Z1869" s="202"/>
      <c r="AB1869" s="203" t="str">
        <f t="shared" si="92"/>
        <v/>
      </c>
    </row>
    <row r="1870" spans="1:28" s="158" customFormat="1" ht="20.25">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90"/>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91"/>
        <v>0</v>
      </c>
      <c r="Y1870" s="202"/>
      <c r="Z1870" s="202"/>
      <c r="AB1870" s="203" t="str">
        <f t="shared" si="92"/>
        <v/>
      </c>
    </row>
    <row r="1871" spans="1:28" s="158" customFormat="1" ht="20.25">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90"/>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91"/>
        <v>0</v>
      </c>
      <c r="Y1871" s="202"/>
      <c r="Z1871" s="202"/>
      <c r="AB1871" s="203" t="str">
        <f t="shared" si="92"/>
        <v/>
      </c>
    </row>
    <row r="1872" spans="1:28" s="158" customFormat="1" ht="20.25">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90"/>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91"/>
        <v>0</v>
      </c>
      <c r="Y1872" s="202"/>
      <c r="Z1872" s="202"/>
      <c r="AB1872" s="203" t="str">
        <f t="shared" si="92"/>
        <v/>
      </c>
    </row>
    <row r="1873" spans="1:28" s="158" customFormat="1" ht="20.25">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90"/>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91"/>
        <v>0</v>
      </c>
      <c r="Y1873" s="202"/>
      <c r="Z1873" s="202"/>
      <c r="AB1873" s="203" t="str">
        <f t="shared" si="92"/>
        <v/>
      </c>
    </row>
    <row r="1874" spans="1:28" s="158" customFormat="1" ht="20.25">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90"/>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91"/>
        <v>0</v>
      </c>
      <c r="Y1874" s="202"/>
      <c r="Z1874" s="202"/>
      <c r="AB1874" s="203" t="str">
        <f t="shared" si="92"/>
        <v/>
      </c>
    </row>
    <row r="1875" spans="1:28" s="158" customFormat="1" ht="20.25">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90"/>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91"/>
        <v>0</v>
      </c>
      <c r="Y1875" s="202"/>
      <c r="Z1875" s="202"/>
      <c r="AB1875" s="203" t="str">
        <f t="shared" si="92"/>
        <v/>
      </c>
    </row>
    <row r="1876" spans="1:28" s="158" customFormat="1" ht="20.25">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90"/>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91"/>
        <v>0</v>
      </c>
      <c r="Y1876" s="202"/>
      <c r="Z1876" s="202"/>
      <c r="AB1876" s="203" t="str">
        <f t="shared" si="92"/>
        <v/>
      </c>
    </row>
    <row r="1877" spans="1:28" s="158" customFormat="1" ht="20.25">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90"/>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91"/>
        <v>0</v>
      </c>
      <c r="Y1877" s="202"/>
      <c r="Z1877" s="202"/>
      <c r="AB1877" s="203" t="str">
        <f t="shared" si="92"/>
        <v/>
      </c>
    </row>
    <row r="1878" spans="1:28" s="158" customFormat="1" ht="20.25">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90"/>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91"/>
        <v>0</v>
      </c>
      <c r="Y1878" s="202"/>
      <c r="Z1878" s="202"/>
      <c r="AB1878" s="203" t="str">
        <f t="shared" si="92"/>
        <v/>
      </c>
    </row>
    <row r="1879" spans="1:28" s="158" customFormat="1" ht="20.25">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90"/>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91"/>
        <v>0</v>
      </c>
      <c r="Y1879" s="202"/>
      <c r="Z1879" s="202"/>
      <c r="AB1879" s="203" t="str">
        <f t="shared" si="92"/>
        <v/>
      </c>
    </row>
    <row r="1880" spans="1:28" s="158" customFormat="1" ht="20.25">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90"/>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91"/>
        <v>0</v>
      </c>
      <c r="Y1880" s="202"/>
      <c r="Z1880" s="202"/>
      <c r="AB1880" s="203" t="str">
        <f t="shared" si="92"/>
        <v/>
      </c>
    </row>
    <row r="1881" spans="1:28" s="158" customFormat="1" ht="20.25">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90"/>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91"/>
        <v>0</v>
      </c>
      <c r="Y1881" s="202"/>
      <c r="Z1881" s="202"/>
      <c r="AB1881" s="203" t="str">
        <f t="shared" si="92"/>
        <v/>
      </c>
    </row>
    <row r="1882" spans="1:28" s="158" customFormat="1" ht="20.25">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90"/>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91"/>
        <v>0</v>
      </c>
      <c r="Y1882" s="202"/>
      <c r="Z1882" s="202"/>
      <c r="AB1882" s="203" t="str">
        <f t="shared" si="92"/>
        <v/>
      </c>
    </row>
    <row r="1883" spans="1:28" s="158" customFormat="1" ht="20.25">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90"/>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91"/>
        <v>0</v>
      </c>
      <c r="Y1883" s="202"/>
      <c r="Z1883" s="202"/>
      <c r="AB1883" s="203" t="str">
        <f t="shared" si="92"/>
        <v/>
      </c>
    </row>
    <row r="1884" spans="1:28" s="158" customFormat="1" ht="20.25">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90"/>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91"/>
        <v>0</v>
      </c>
      <c r="Y1884" s="202"/>
      <c r="Z1884" s="202"/>
      <c r="AB1884" s="203" t="str">
        <f t="shared" si="92"/>
        <v/>
      </c>
    </row>
    <row r="1885" spans="1:28" s="158" customFormat="1" ht="20.25">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90"/>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91"/>
        <v>0</v>
      </c>
      <c r="Y1885" s="202"/>
      <c r="Z1885" s="202"/>
      <c r="AB1885" s="203" t="str">
        <f t="shared" si="92"/>
        <v/>
      </c>
    </row>
    <row r="1886" spans="1:28" s="158" customFormat="1" ht="20.25">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90"/>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91"/>
        <v>0</v>
      </c>
      <c r="Y1886" s="202"/>
      <c r="Z1886" s="202"/>
      <c r="AB1886" s="203" t="str">
        <f t="shared" si="92"/>
        <v/>
      </c>
    </row>
    <row r="1887" spans="1:28" s="158" customFormat="1" ht="20.25">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90"/>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91"/>
        <v>0</v>
      </c>
      <c r="Y1887" s="202"/>
      <c r="Z1887" s="202"/>
      <c r="AB1887" s="203" t="str">
        <f t="shared" si="92"/>
        <v/>
      </c>
    </row>
    <row r="1888" spans="1:28" s="158" customFormat="1" ht="20.25">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90"/>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91"/>
        <v>0</v>
      </c>
      <c r="Y1888" s="202"/>
      <c r="Z1888" s="202"/>
      <c r="AB1888" s="203" t="str">
        <f t="shared" si="92"/>
        <v/>
      </c>
    </row>
    <row r="1889" spans="1:28" s="158" customFormat="1" ht="20.25">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90"/>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91"/>
        <v>0</v>
      </c>
      <c r="Y1889" s="202"/>
      <c r="Z1889" s="202"/>
      <c r="AB1889" s="203" t="str">
        <f t="shared" si="92"/>
        <v/>
      </c>
    </row>
    <row r="1890" spans="1:28" s="158" customFormat="1" ht="20.25">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90"/>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91"/>
        <v>0</v>
      </c>
      <c r="Y1890" s="202"/>
      <c r="Z1890" s="202"/>
      <c r="AB1890" s="203" t="str">
        <f t="shared" si="92"/>
        <v/>
      </c>
    </row>
    <row r="1891" spans="1:28" s="158" customFormat="1" ht="20.25">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90"/>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91"/>
        <v>0</v>
      </c>
      <c r="Y1891" s="202"/>
      <c r="Z1891" s="202"/>
      <c r="AB1891" s="203" t="str">
        <f t="shared" si="92"/>
        <v/>
      </c>
    </row>
    <row r="1892" spans="1:28" s="158" customFormat="1" ht="20.25">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90"/>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91"/>
        <v>0</v>
      </c>
      <c r="Y1892" s="202"/>
      <c r="Z1892" s="202"/>
      <c r="AB1892" s="203" t="str">
        <f t="shared" si="92"/>
        <v/>
      </c>
    </row>
    <row r="1893" spans="1:28" s="158" customFormat="1" ht="20.25">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90"/>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91"/>
        <v>0</v>
      </c>
      <c r="Y1893" s="202"/>
      <c r="Z1893" s="202"/>
      <c r="AB1893" s="203" t="str">
        <f t="shared" si="92"/>
        <v/>
      </c>
    </row>
    <row r="1894" spans="1:28" s="158" customFormat="1" ht="20.25">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90"/>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91"/>
        <v>0</v>
      </c>
      <c r="Y1894" s="202"/>
      <c r="Z1894" s="202"/>
      <c r="AB1894" s="203" t="str">
        <f t="shared" si="92"/>
        <v/>
      </c>
    </row>
    <row r="1895" spans="1:28" s="158" customFormat="1" ht="20.25">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90"/>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91"/>
        <v>0</v>
      </c>
      <c r="Y1895" s="202"/>
      <c r="Z1895" s="202"/>
      <c r="AB1895" s="203" t="str">
        <f t="shared" si="92"/>
        <v/>
      </c>
    </row>
    <row r="1896" spans="1:28" s="158" customFormat="1" ht="20.25">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90"/>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91"/>
        <v>0</v>
      </c>
      <c r="Y1896" s="202"/>
      <c r="Z1896" s="202"/>
      <c r="AB1896" s="203" t="str">
        <f t="shared" si="92"/>
        <v/>
      </c>
    </row>
    <row r="1897" spans="1:28" s="158" customFormat="1" ht="20.25">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90"/>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91"/>
        <v>0</v>
      </c>
      <c r="Y1897" s="202"/>
      <c r="Z1897" s="202"/>
      <c r="AB1897" s="203" t="str">
        <f t="shared" si="92"/>
        <v/>
      </c>
    </row>
    <row r="1898" spans="1:28" s="158" customFormat="1" ht="20.25">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90"/>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91"/>
        <v>0</v>
      </c>
      <c r="Y1898" s="202"/>
      <c r="Z1898" s="202"/>
      <c r="AB1898" s="203" t="str">
        <f t="shared" si="92"/>
        <v/>
      </c>
    </row>
    <row r="1899" spans="1:28" s="158" customFormat="1" ht="20.25">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90"/>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91"/>
        <v>0</v>
      </c>
      <c r="Y1899" s="202"/>
      <c r="Z1899" s="202"/>
      <c r="AB1899" s="203" t="str">
        <f t="shared" si="92"/>
        <v/>
      </c>
    </row>
    <row r="1900" spans="1:28" s="158" customFormat="1" ht="20.25">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90"/>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91"/>
        <v>0</v>
      </c>
      <c r="Y1900" s="202"/>
      <c r="Z1900" s="202"/>
      <c r="AB1900" s="203" t="str">
        <f t="shared" si="92"/>
        <v/>
      </c>
    </row>
    <row r="1901" spans="1:28" s="158" customFormat="1" ht="20.25">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90"/>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91"/>
        <v>0</v>
      </c>
      <c r="Y1901" s="202"/>
      <c r="Z1901" s="202"/>
      <c r="AB1901" s="203" t="str">
        <f t="shared" si="92"/>
        <v/>
      </c>
    </row>
    <row r="1902" spans="1:28" s="158" customFormat="1" ht="20.25">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90"/>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91"/>
        <v>0</v>
      </c>
      <c r="Y1902" s="202"/>
      <c r="Z1902" s="202"/>
      <c r="AB1902" s="203" t="str">
        <f t="shared" si="92"/>
        <v/>
      </c>
    </row>
    <row r="1903" spans="1:28" s="158" customFormat="1" ht="20.25">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90"/>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91"/>
        <v>0</v>
      </c>
      <c r="Y1903" s="202"/>
      <c r="Z1903" s="202"/>
      <c r="AB1903" s="203" t="str">
        <f t="shared" si="92"/>
        <v/>
      </c>
    </row>
    <row r="1904" spans="1:28" s="158" customFormat="1" ht="20.25">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90"/>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91"/>
        <v>0</v>
      </c>
      <c r="Y1904" s="202"/>
      <c r="Z1904" s="202"/>
      <c r="AB1904" s="203" t="str">
        <f t="shared" si="92"/>
        <v/>
      </c>
    </row>
    <row r="1905" spans="1:28" s="158" customFormat="1" ht="20.25">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90"/>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91"/>
        <v>0</v>
      </c>
      <c r="Y1905" s="202"/>
      <c r="Z1905" s="202"/>
      <c r="AB1905" s="203" t="str">
        <f t="shared" si="92"/>
        <v/>
      </c>
    </row>
    <row r="1906" spans="1:28" s="158" customFormat="1" ht="20.25">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90"/>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91"/>
        <v>0</v>
      </c>
      <c r="Y1906" s="202"/>
      <c r="Z1906" s="202"/>
      <c r="AB1906" s="203" t="str">
        <f t="shared" si="92"/>
        <v/>
      </c>
    </row>
    <row r="1907" spans="1:28" s="158" customFormat="1" ht="20.25">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90"/>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91"/>
        <v>0</v>
      </c>
      <c r="Y1907" s="202"/>
      <c r="Z1907" s="202"/>
      <c r="AB1907" s="203" t="str">
        <f t="shared" si="92"/>
        <v/>
      </c>
    </row>
    <row r="1908" spans="1:28" s="158" customFormat="1" ht="20.25">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90"/>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91"/>
        <v>0</v>
      </c>
      <c r="Y1908" s="202"/>
      <c r="Z1908" s="202"/>
      <c r="AB1908" s="203" t="str">
        <f t="shared" si="92"/>
        <v/>
      </c>
    </row>
    <row r="1909" spans="1:28" s="158" customFormat="1" ht="20.25">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90"/>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91"/>
        <v>0</v>
      </c>
      <c r="Y1909" s="202"/>
      <c r="Z1909" s="202"/>
      <c r="AB1909" s="203" t="str">
        <f t="shared" si="92"/>
        <v/>
      </c>
    </row>
    <row r="1910" spans="1:28" s="158" customFormat="1" ht="20.25">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90"/>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91"/>
        <v>0</v>
      </c>
      <c r="Y1910" s="202"/>
      <c r="Z1910" s="202"/>
      <c r="AB1910" s="203" t="str">
        <f t="shared" si="92"/>
        <v/>
      </c>
    </row>
    <row r="1911" spans="1:28" s="158" customFormat="1" ht="20.25">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90"/>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91"/>
        <v>0</v>
      </c>
      <c r="Y1911" s="202"/>
      <c r="Z1911" s="202"/>
      <c r="AB1911" s="203" t="str">
        <f t="shared" si="92"/>
        <v/>
      </c>
    </row>
    <row r="1912" spans="1:28" s="158" customFormat="1" ht="20.25">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90"/>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91"/>
        <v>0</v>
      </c>
      <c r="Y1912" s="202"/>
      <c r="Z1912" s="202"/>
      <c r="AB1912" s="203" t="str">
        <f t="shared" si="92"/>
        <v/>
      </c>
    </row>
    <row r="1913" spans="1:28" s="158" customFormat="1" ht="20.25">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90"/>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91"/>
        <v>0</v>
      </c>
      <c r="Y1913" s="202"/>
      <c r="Z1913" s="202"/>
      <c r="AB1913" s="203" t="str">
        <f t="shared" si="92"/>
        <v/>
      </c>
    </row>
    <row r="1914" spans="1:28" s="158" customFormat="1" ht="20.25">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90"/>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91"/>
        <v>0</v>
      </c>
      <c r="Y1914" s="202"/>
      <c r="Z1914" s="202"/>
      <c r="AB1914" s="203" t="str">
        <f t="shared" si="92"/>
        <v/>
      </c>
    </row>
    <row r="1915" spans="1:28" s="158" customFormat="1" ht="20.25">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90"/>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91"/>
        <v>0</v>
      </c>
      <c r="Y1915" s="202"/>
      <c r="Z1915" s="202"/>
      <c r="AB1915" s="203" t="str">
        <f t="shared" si="92"/>
        <v/>
      </c>
    </row>
    <row r="1916" spans="1:28" s="158" customFormat="1" ht="20.25">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90"/>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91"/>
        <v>0</v>
      </c>
      <c r="Y1916" s="202"/>
      <c r="Z1916" s="202"/>
      <c r="AB1916" s="203" t="str">
        <f t="shared" si="92"/>
        <v/>
      </c>
    </row>
    <row r="1917" spans="1:28" s="158" customFormat="1" ht="20.25">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90"/>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91"/>
        <v>0</v>
      </c>
      <c r="Y1917" s="202"/>
      <c r="Z1917" s="202"/>
      <c r="AB1917" s="203" t="str">
        <f t="shared" si="92"/>
        <v/>
      </c>
    </row>
    <row r="1918" spans="1:28" s="158" customFormat="1" ht="20.25">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90"/>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91"/>
        <v>0</v>
      </c>
      <c r="Y1918" s="202"/>
      <c r="Z1918" s="202"/>
      <c r="AB1918" s="203" t="str">
        <f t="shared" si="92"/>
        <v/>
      </c>
    </row>
    <row r="1919" spans="1:28" s="158" customFormat="1" ht="20.25">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90"/>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91"/>
        <v>0</v>
      </c>
      <c r="Y1919" s="202"/>
      <c r="Z1919" s="202"/>
      <c r="AB1919" s="203" t="str">
        <f t="shared" si="92"/>
        <v/>
      </c>
    </row>
    <row r="1920" spans="1:28" s="158" customFormat="1" ht="20.25">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90"/>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91"/>
        <v>0</v>
      </c>
      <c r="Y1920" s="202"/>
      <c r="Z1920" s="202"/>
      <c r="AB1920" s="203" t="str">
        <f t="shared" si="92"/>
        <v/>
      </c>
    </row>
    <row r="1921" spans="1:28" s="158" customFormat="1" ht="20.25">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90"/>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91"/>
        <v>0</v>
      </c>
      <c r="Y1921" s="202"/>
      <c r="Z1921" s="202"/>
      <c r="AB1921" s="203" t="str">
        <f t="shared" si="92"/>
        <v/>
      </c>
    </row>
    <row r="1922" spans="1:28" s="158" customFormat="1" ht="20.25">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90"/>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91"/>
        <v>0</v>
      </c>
      <c r="Y1922" s="202"/>
      <c r="Z1922" s="202"/>
      <c r="AB1922" s="203" t="str">
        <f t="shared" si="92"/>
        <v/>
      </c>
    </row>
    <row r="1923" spans="1:28" s="158" customFormat="1" ht="20.25">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90"/>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91"/>
        <v>0</v>
      </c>
      <c r="Y1923" s="202"/>
      <c r="Z1923" s="202"/>
      <c r="AB1923" s="203" t="str">
        <f t="shared" si="92"/>
        <v/>
      </c>
    </row>
    <row r="1924" spans="1:28" s="158" customFormat="1" ht="20.25">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90"/>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91"/>
        <v>0</v>
      </c>
      <c r="Y1924" s="202"/>
      <c r="Z1924" s="202"/>
      <c r="AB1924" s="203" t="str">
        <f t="shared" si="92"/>
        <v/>
      </c>
    </row>
    <row r="1925" spans="1:28" s="158" customFormat="1" ht="20.25">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3">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4">IF(AND(C1925="Smelter not listed",OR(LEN(D1925)=0,LEN(E1925)=0)),1,0)</f>
        <v>0</v>
      </c>
      <c r="Y1925" s="202"/>
      <c r="Z1925" s="202"/>
      <c r="AB1925" s="203" t="str">
        <f t="shared" ref="AB1925:AB1988" si="95">B1925&amp;C1925</f>
        <v/>
      </c>
    </row>
    <row r="1926" spans="1:28" s="158" customFormat="1" ht="20.25">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3"/>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4"/>
        <v>0</v>
      </c>
      <c r="Y1926" s="202"/>
      <c r="Z1926" s="202"/>
      <c r="AB1926" s="203" t="str">
        <f t="shared" si="95"/>
        <v/>
      </c>
    </row>
    <row r="1927" spans="1:28" s="158" customFormat="1" ht="20.25">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3"/>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4"/>
        <v>0</v>
      </c>
      <c r="Y1927" s="202"/>
      <c r="Z1927" s="202"/>
      <c r="AB1927" s="203" t="str">
        <f t="shared" si="95"/>
        <v/>
      </c>
    </row>
    <row r="1928" spans="1:28" s="158" customFormat="1" ht="20.25">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3"/>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4"/>
        <v>0</v>
      </c>
      <c r="Y1928" s="202"/>
      <c r="Z1928" s="202"/>
      <c r="AB1928" s="203" t="str">
        <f t="shared" si="95"/>
        <v/>
      </c>
    </row>
    <row r="1929" spans="1:28" s="158" customFormat="1" ht="20.25">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3"/>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4"/>
        <v>0</v>
      </c>
      <c r="Y1929" s="202"/>
      <c r="Z1929" s="202"/>
      <c r="AB1929" s="203" t="str">
        <f t="shared" si="95"/>
        <v/>
      </c>
    </row>
    <row r="1930" spans="1:28" s="158" customFormat="1" ht="20.25">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3"/>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4"/>
        <v>0</v>
      </c>
      <c r="Y1930" s="202"/>
      <c r="Z1930" s="202"/>
      <c r="AB1930" s="203" t="str">
        <f t="shared" si="95"/>
        <v/>
      </c>
    </row>
    <row r="1931" spans="1:28" s="158" customFormat="1" ht="20.25">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3"/>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4"/>
        <v>0</v>
      </c>
      <c r="Y1931" s="202"/>
      <c r="Z1931" s="202"/>
      <c r="AB1931" s="203" t="str">
        <f t="shared" si="95"/>
        <v/>
      </c>
    </row>
    <row r="1932" spans="1:28" s="158" customFormat="1" ht="20.25">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3"/>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4"/>
        <v>0</v>
      </c>
      <c r="Y1932" s="202"/>
      <c r="Z1932" s="202"/>
      <c r="AB1932" s="203" t="str">
        <f t="shared" si="95"/>
        <v/>
      </c>
    </row>
    <row r="1933" spans="1:28" s="158" customFormat="1" ht="20.25">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3"/>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4"/>
        <v>0</v>
      </c>
      <c r="Y1933" s="202"/>
      <c r="Z1933" s="202"/>
      <c r="AB1933" s="203" t="str">
        <f t="shared" si="95"/>
        <v/>
      </c>
    </row>
    <row r="1934" spans="1:28" s="158" customFormat="1" ht="20.25">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3"/>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4"/>
        <v>0</v>
      </c>
      <c r="Y1934" s="202"/>
      <c r="Z1934" s="202"/>
      <c r="AB1934" s="203" t="str">
        <f t="shared" si="95"/>
        <v/>
      </c>
    </row>
    <row r="1935" spans="1:28" s="158" customFormat="1" ht="20.25">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3"/>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4"/>
        <v>0</v>
      </c>
      <c r="Y1935" s="202"/>
      <c r="Z1935" s="202"/>
      <c r="AB1935" s="203" t="str">
        <f t="shared" si="95"/>
        <v/>
      </c>
    </row>
    <row r="1936" spans="1:28" s="158" customFormat="1" ht="20.25">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3"/>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4"/>
        <v>0</v>
      </c>
      <c r="Y1936" s="202"/>
      <c r="Z1936" s="202"/>
      <c r="AB1936" s="203" t="str">
        <f t="shared" si="95"/>
        <v/>
      </c>
    </row>
    <row r="1937" spans="1:28" s="158" customFormat="1" ht="20.25">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3"/>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4"/>
        <v>0</v>
      </c>
      <c r="Y1937" s="202"/>
      <c r="Z1937" s="202"/>
      <c r="AB1937" s="203" t="str">
        <f t="shared" si="95"/>
        <v/>
      </c>
    </row>
    <row r="1938" spans="1:28" s="158" customFormat="1" ht="20.25">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3"/>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4"/>
        <v>0</v>
      </c>
      <c r="Y1938" s="202"/>
      <c r="Z1938" s="202"/>
      <c r="AB1938" s="203" t="str">
        <f t="shared" si="95"/>
        <v/>
      </c>
    </row>
    <row r="1939" spans="1:28" s="158" customFormat="1" ht="20.25">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3"/>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4"/>
        <v>0</v>
      </c>
      <c r="Y1939" s="202"/>
      <c r="Z1939" s="202"/>
      <c r="AB1939" s="203" t="str">
        <f t="shared" si="95"/>
        <v/>
      </c>
    </row>
    <row r="1940" spans="1:28" s="158" customFormat="1" ht="20.25">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3"/>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4"/>
        <v>0</v>
      </c>
      <c r="Y1940" s="202"/>
      <c r="Z1940" s="202"/>
      <c r="AB1940" s="203" t="str">
        <f t="shared" si="95"/>
        <v/>
      </c>
    </row>
    <row r="1941" spans="1:28" s="158" customFormat="1" ht="20.25">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3"/>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4"/>
        <v>0</v>
      </c>
      <c r="Y1941" s="202"/>
      <c r="Z1941" s="202"/>
      <c r="AB1941" s="203" t="str">
        <f t="shared" si="95"/>
        <v/>
      </c>
    </row>
    <row r="1942" spans="1:28" s="158" customFormat="1" ht="20.25">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3"/>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4"/>
        <v>0</v>
      </c>
      <c r="Y1942" s="202"/>
      <c r="Z1942" s="202"/>
      <c r="AB1942" s="203" t="str">
        <f t="shared" si="95"/>
        <v/>
      </c>
    </row>
    <row r="1943" spans="1:28" s="158" customFormat="1" ht="20.25">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3"/>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4"/>
        <v>0</v>
      </c>
      <c r="Y1943" s="202"/>
      <c r="Z1943" s="202"/>
      <c r="AB1943" s="203" t="str">
        <f t="shared" si="95"/>
        <v/>
      </c>
    </row>
    <row r="1944" spans="1:28" s="158" customFormat="1" ht="20.25">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3"/>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4"/>
        <v>0</v>
      </c>
      <c r="Y1944" s="202"/>
      <c r="Z1944" s="202"/>
      <c r="AB1944" s="203" t="str">
        <f t="shared" si="95"/>
        <v/>
      </c>
    </row>
    <row r="1945" spans="1:28" s="158" customFormat="1" ht="20.25">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3"/>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4"/>
        <v>0</v>
      </c>
      <c r="Y1945" s="202"/>
      <c r="Z1945" s="202"/>
      <c r="AB1945" s="203" t="str">
        <f t="shared" si="95"/>
        <v/>
      </c>
    </row>
    <row r="1946" spans="1:28" s="158" customFormat="1" ht="20.25">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3"/>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4"/>
        <v>0</v>
      </c>
      <c r="Y1946" s="202"/>
      <c r="Z1946" s="202"/>
      <c r="AB1946" s="203" t="str">
        <f t="shared" si="95"/>
        <v/>
      </c>
    </row>
    <row r="1947" spans="1:28" s="158" customFormat="1" ht="20.25">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3"/>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4"/>
        <v>0</v>
      </c>
      <c r="Y1947" s="202"/>
      <c r="Z1947" s="202"/>
      <c r="AB1947" s="203" t="str">
        <f t="shared" si="95"/>
        <v/>
      </c>
    </row>
    <row r="1948" spans="1:28" s="158" customFormat="1" ht="20.25">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3"/>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4"/>
        <v>0</v>
      </c>
      <c r="Y1948" s="202"/>
      <c r="Z1948" s="202"/>
      <c r="AB1948" s="203" t="str">
        <f t="shared" si="95"/>
        <v/>
      </c>
    </row>
    <row r="1949" spans="1:28" s="158" customFormat="1" ht="20.25">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3"/>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4"/>
        <v>0</v>
      </c>
      <c r="Y1949" s="202"/>
      <c r="Z1949" s="202"/>
      <c r="AB1949" s="203" t="str">
        <f t="shared" si="95"/>
        <v/>
      </c>
    </row>
    <row r="1950" spans="1:28" s="158" customFormat="1" ht="20.25">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3"/>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4"/>
        <v>0</v>
      </c>
      <c r="Y1950" s="202"/>
      <c r="Z1950" s="202"/>
      <c r="AB1950" s="203" t="str">
        <f t="shared" si="95"/>
        <v/>
      </c>
    </row>
    <row r="1951" spans="1:28" s="158" customFormat="1" ht="20.25">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3"/>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4"/>
        <v>0</v>
      </c>
      <c r="Y1951" s="202"/>
      <c r="Z1951" s="202"/>
      <c r="AB1951" s="203" t="str">
        <f t="shared" si="95"/>
        <v/>
      </c>
    </row>
    <row r="1952" spans="1:28" s="158" customFormat="1" ht="20.25">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3"/>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4"/>
        <v>0</v>
      </c>
      <c r="Y1952" s="202"/>
      <c r="Z1952" s="202"/>
      <c r="AB1952" s="203" t="str">
        <f t="shared" si="95"/>
        <v/>
      </c>
    </row>
    <row r="1953" spans="1:28" s="158" customFormat="1" ht="20.25">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3"/>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4"/>
        <v>0</v>
      </c>
      <c r="Y1953" s="202"/>
      <c r="Z1953" s="202"/>
      <c r="AB1953" s="203" t="str">
        <f t="shared" si="95"/>
        <v/>
      </c>
    </row>
    <row r="1954" spans="1:28" s="158" customFormat="1" ht="20.25">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3"/>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4"/>
        <v>0</v>
      </c>
      <c r="Y1954" s="202"/>
      <c r="Z1954" s="202"/>
      <c r="AB1954" s="203" t="str">
        <f t="shared" si="95"/>
        <v/>
      </c>
    </row>
    <row r="1955" spans="1:28" s="158" customFormat="1" ht="20.25">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3"/>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4"/>
        <v>0</v>
      </c>
      <c r="Y1955" s="202"/>
      <c r="Z1955" s="202"/>
      <c r="AB1955" s="203" t="str">
        <f t="shared" si="95"/>
        <v/>
      </c>
    </row>
    <row r="1956" spans="1:28" s="158" customFormat="1" ht="20.25">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3"/>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4"/>
        <v>0</v>
      </c>
      <c r="Y1956" s="202"/>
      <c r="Z1956" s="202"/>
      <c r="AB1956" s="203" t="str">
        <f t="shared" si="95"/>
        <v/>
      </c>
    </row>
    <row r="1957" spans="1:28" s="158" customFormat="1" ht="20.25">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3"/>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4"/>
        <v>0</v>
      </c>
      <c r="Y1957" s="202"/>
      <c r="Z1957" s="202"/>
      <c r="AB1957" s="203" t="str">
        <f t="shared" si="95"/>
        <v/>
      </c>
    </row>
    <row r="1958" spans="1:28" s="158" customFormat="1" ht="20.25">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3"/>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4"/>
        <v>0</v>
      </c>
      <c r="Y1958" s="202"/>
      <c r="Z1958" s="202"/>
      <c r="AB1958" s="203" t="str">
        <f t="shared" si="95"/>
        <v/>
      </c>
    </row>
    <row r="1959" spans="1:28" s="158" customFormat="1" ht="20.25">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3"/>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4"/>
        <v>0</v>
      </c>
      <c r="Y1959" s="202"/>
      <c r="Z1959" s="202"/>
      <c r="AB1959" s="203" t="str">
        <f t="shared" si="95"/>
        <v/>
      </c>
    </row>
    <row r="1960" spans="1:28" s="158" customFormat="1" ht="20.25">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3"/>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4"/>
        <v>0</v>
      </c>
      <c r="Y1960" s="202"/>
      <c r="Z1960" s="202"/>
      <c r="AB1960" s="203" t="str">
        <f t="shared" si="95"/>
        <v/>
      </c>
    </row>
    <row r="1961" spans="1:28" s="158" customFormat="1" ht="20.25">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3"/>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4"/>
        <v>0</v>
      </c>
      <c r="Y1961" s="202"/>
      <c r="Z1961" s="202"/>
      <c r="AB1961" s="203" t="str">
        <f t="shared" si="95"/>
        <v/>
      </c>
    </row>
    <row r="1962" spans="1:28" s="158" customFormat="1" ht="20.25">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3"/>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4"/>
        <v>0</v>
      </c>
      <c r="Y1962" s="202"/>
      <c r="Z1962" s="202"/>
      <c r="AB1962" s="203" t="str">
        <f t="shared" si="95"/>
        <v/>
      </c>
    </row>
    <row r="1963" spans="1:28" s="158" customFormat="1" ht="20.25">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3"/>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4"/>
        <v>0</v>
      </c>
      <c r="Y1963" s="202"/>
      <c r="Z1963" s="202"/>
      <c r="AB1963" s="203" t="str">
        <f t="shared" si="95"/>
        <v/>
      </c>
    </row>
    <row r="1964" spans="1:28" s="158" customFormat="1" ht="20.25">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3"/>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4"/>
        <v>0</v>
      </c>
      <c r="Y1964" s="202"/>
      <c r="Z1964" s="202"/>
      <c r="AB1964" s="203" t="str">
        <f t="shared" si="95"/>
        <v/>
      </c>
    </row>
    <row r="1965" spans="1:28" s="158" customFormat="1" ht="20.25">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3"/>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4"/>
        <v>0</v>
      </c>
      <c r="Y1965" s="202"/>
      <c r="Z1965" s="202"/>
      <c r="AB1965" s="203" t="str">
        <f t="shared" si="95"/>
        <v/>
      </c>
    </row>
    <row r="1966" spans="1:28" s="158" customFormat="1" ht="20.25">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3"/>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4"/>
        <v>0</v>
      </c>
      <c r="Y1966" s="202"/>
      <c r="Z1966" s="202"/>
      <c r="AB1966" s="203" t="str">
        <f t="shared" si="95"/>
        <v/>
      </c>
    </row>
    <row r="1967" spans="1:28" s="158" customFormat="1" ht="20.25">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3"/>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4"/>
        <v>0</v>
      </c>
      <c r="Y1967" s="202"/>
      <c r="Z1967" s="202"/>
      <c r="AB1967" s="203" t="str">
        <f t="shared" si="95"/>
        <v/>
      </c>
    </row>
    <row r="1968" spans="1:28" s="158" customFormat="1" ht="20.25">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3"/>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4"/>
        <v>0</v>
      </c>
      <c r="Y1968" s="202"/>
      <c r="Z1968" s="202"/>
      <c r="AB1968" s="203" t="str">
        <f t="shared" si="95"/>
        <v/>
      </c>
    </row>
    <row r="1969" spans="1:28" s="158" customFormat="1" ht="20.25">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3"/>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4"/>
        <v>0</v>
      </c>
      <c r="Y1969" s="202"/>
      <c r="Z1969" s="202"/>
      <c r="AB1969" s="203" t="str">
        <f t="shared" si="95"/>
        <v/>
      </c>
    </row>
    <row r="1970" spans="1:28" s="158" customFormat="1" ht="20.25">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3"/>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4"/>
        <v>0</v>
      </c>
      <c r="Y1970" s="202"/>
      <c r="Z1970" s="202"/>
      <c r="AB1970" s="203" t="str">
        <f t="shared" si="95"/>
        <v/>
      </c>
    </row>
    <row r="1971" spans="1:28" s="158" customFormat="1" ht="20.25">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3"/>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4"/>
        <v>0</v>
      </c>
      <c r="Y1971" s="202"/>
      <c r="Z1971" s="202"/>
      <c r="AB1971" s="203" t="str">
        <f t="shared" si="95"/>
        <v/>
      </c>
    </row>
    <row r="1972" spans="1:28" s="158" customFormat="1" ht="20.25">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3"/>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4"/>
        <v>0</v>
      </c>
      <c r="Y1972" s="202"/>
      <c r="Z1972" s="202"/>
      <c r="AB1972" s="203" t="str">
        <f t="shared" si="95"/>
        <v/>
      </c>
    </row>
    <row r="1973" spans="1:28" s="158" customFormat="1" ht="20.25">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3"/>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4"/>
        <v>0</v>
      </c>
      <c r="Y1973" s="202"/>
      <c r="Z1973" s="202"/>
      <c r="AB1973" s="203" t="str">
        <f t="shared" si="95"/>
        <v/>
      </c>
    </row>
    <row r="1974" spans="1:28" s="158" customFormat="1" ht="20.25">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3"/>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4"/>
        <v>0</v>
      </c>
      <c r="Y1974" s="202"/>
      <c r="Z1974" s="202"/>
      <c r="AB1974" s="203" t="str">
        <f t="shared" si="95"/>
        <v/>
      </c>
    </row>
    <row r="1975" spans="1:28" s="158" customFormat="1" ht="20.25">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3"/>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4"/>
        <v>0</v>
      </c>
      <c r="Y1975" s="202"/>
      <c r="Z1975" s="202"/>
      <c r="AB1975" s="203" t="str">
        <f t="shared" si="95"/>
        <v/>
      </c>
    </row>
    <row r="1976" spans="1:28" s="158" customFormat="1" ht="20.25">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3"/>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4"/>
        <v>0</v>
      </c>
      <c r="Y1976" s="202"/>
      <c r="Z1976" s="202"/>
      <c r="AB1976" s="203" t="str">
        <f t="shared" si="95"/>
        <v/>
      </c>
    </row>
    <row r="1977" spans="1:28" s="158" customFormat="1" ht="20.25">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3"/>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4"/>
        <v>0</v>
      </c>
      <c r="Y1977" s="202"/>
      <c r="Z1977" s="202"/>
      <c r="AB1977" s="203" t="str">
        <f t="shared" si="95"/>
        <v/>
      </c>
    </row>
    <row r="1978" spans="1:28" s="158" customFormat="1" ht="20.25">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3"/>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4"/>
        <v>0</v>
      </c>
      <c r="Y1978" s="202"/>
      <c r="Z1978" s="202"/>
      <c r="AB1978" s="203" t="str">
        <f t="shared" si="95"/>
        <v/>
      </c>
    </row>
    <row r="1979" spans="1:28" s="158" customFormat="1" ht="20.25">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3"/>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4"/>
        <v>0</v>
      </c>
      <c r="Y1979" s="202"/>
      <c r="Z1979" s="202"/>
      <c r="AB1979" s="203" t="str">
        <f t="shared" si="95"/>
        <v/>
      </c>
    </row>
    <row r="1980" spans="1:28" s="158" customFormat="1" ht="20.25">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3"/>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4"/>
        <v>0</v>
      </c>
      <c r="Y1980" s="202"/>
      <c r="Z1980" s="202"/>
      <c r="AB1980" s="203" t="str">
        <f t="shared" si="95"/>
        <v/>
      </c>
    </row>
    <row r="1981" spans="1:28" s="158" customFormat="1" ht="20.25">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3"/>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4"/>
        <v>0</v>
      </c>
      <c r="Y1981" s="202"/>
      <c r="Z1981" s="202"/>
      <c r="AB1981" s="203" t="str">
        <f t="shared" si="95"/>
        <v/>
      </c>
    </row>
    <row r="1982" spans="1:28" s="158" customFormat="1" ht="20.25">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3"/>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4"/>
        <v>0</v>
      </c>
      <c r="Y1982" s="202"/>
      <c r="Z1982" s="202"/>
      <c r="AB1982" s="203" t="str">
        <f t="shared" si="95"/>
        <v/>
      </c>
    </row>
    <row r="1983" spans="1:28" s="158" customFormat="1" ht="20.25">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3"/>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4"/>
        <v>0</v>
      </c>
      <c r="Y1983" s="202"/>
      <c r="Z1983" s="202"/>
      <c r="AB1983" s="203" t="str">
        <f t="shared" si="95"/>
        <v/>
      </c>
    </row>
    <row r="1984" spans="1:28" s="158" customFormat="1" ht="20.25">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3"/>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4"/>
        <v>0</v>
      </c>
      <c r="Y1984" s="202"/>
      <c r="Z1984" s="202"/>
      <c r="AB1984" s="203" t="str">
        <f t="shared" si="95"/>
        <v/>
      </c>
    </row>
    <row r="1985" spans="1:28" s="158" customFormat="1" ht="20.25">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3"/>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4"/>
        <v>0</v>
      </c>
      <c r="Y1985" s="202"/>
      <c r="Z1985" s="202"/>
      <c r="AB1985" s="203" t="str">
        <f t="shared" si="95"/>
        <v/>
      </c>
    </row>
    <row r="1986" spans="1:28" s="158" customFormat="1" ht="20.25">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3"/>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4"/>
        <v>0</v>
      </c>
      <c r="Y1986" s="202"/>
      <c r="Z1986" s="202"/>
      <c r="AB1986" s="203" t="str">
        <f t="shared" si="95"/>
        <v/>
      </c>
    </row>
    <row r="1987" spans="1:28" s="158" customFormat="1" ht="20.25">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3"/>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4"/>
        <v>0</v>
      </c>
      <c r="Y1987" s="202"/>
      <c r="Z1987" s="202"/>
      <c r="AB1987" s="203" t="str">
        <f t="shared" si="95"/>
        <v/>
      </c>
    </row>
    <row r="1988" spans="1:28" s="158" customFormat="1" ht="20.25">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3"/>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4"/>
        <v>0</v>
      </c>
      <c r="Y1988" s="202"/>
      <c r="Z1988" s="202"/>
      <c r="AB1988" s="203" t="str">
        <f t="shared" si="95"/>
        <v/>
      </c>
    </row>
    <row r="1989" spans="1:28" s="158" customFormat="1" ht="20.25">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6">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7">IF(AND(C1989="Smelter not listed",OR(LEN(D1989)=0,LEN(E1989)=0)),1,0)</f>
        <v>0</v>
      </c>
      <c r="Y1989" s="202"/>
      <c r="Z1989" s="202"/>
      <c r="AB1989" s="203" t="str">
        <f t="shared" ref="AB1989:AB2052" si="98">B1989&amp;C1989</f>
        <v/>
      </c>
    </row>
    <row r="1990" spans="1:28" s="158" customFormat="1" ht="20.25">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6"/>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7"/>
        <v>0</v>
      </c>
      <c r="Y1990" s="202"/>
      <c r="Z1990" s="202"/>
      <c r="AB1990" s="203" t="str">
        <f t="shared" si="98"/>
        <v/>
      </c>
    </row>
    <row r="1991" spans="1:28" s="158" customFormat="1" ht="20.25">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6"/>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7"/>
        <v>0</v>
      </c>
      <c r="Y1991" s="202"/>
      <c r="Z1991" s="202"/>
      <c r="AB1991" s="203" t="str">
        <f t="shared" si="98"/>
        <v/>
      </c>
    </row>
    <row r="1992" spans="1:28" s="158" customFormat="1" ht="20.25">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6"/>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7"/>
        <v>0</v>
      </c>
      <c r="Y1992" s="202"/>
      <c r="Z1992" s="202"/>
      <c r="AB1992" s="203" t="str">
        <f t="shared" si="98"/>
        <v/>
      </c>
    </row>
    <row r="1993" spans="1:28" s="158" customFormat="1" ht="20.25">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6"/>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7"/>
        <v>0</v>
      </c>
      <c r="Y1993" s="202"/>
      <c r="Z1993" s="202"/>
      <c r="AB1993" s="203" t="str">
        <f t="shared" si="98"/>
        <v/>
      </c>
    </row>
    <row r="1994" spans="1:28" s="158" customFormat="1" ht="20.25">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6"/>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7"/>
        <v>0</v>
      </c>
      <c r="Y1994" s="202"/>
      <c r="Z1994" s="202"/>
      <c r="AB1994" s="203" t="str">
        <f t="shared" si="98"/>
        <v/>
      </c>
    </row>
    <row r="1995" spans="1:28" s="158" customFormat="1" ht="20.25">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6"/>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7"/>
        <v>0</v>
      </c>
      <c r="Y1995" s="202"/>
      <c r="Z1995" s="202"/>
      <c r="AB1995" s="203" t="str">
        <f t="shared" si="98"/>
        <v/>
      </c>
    </row>
    <row r="1996" spans="1:28" s="158" customFormat="1" ht="20.25">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6"/>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7"/>
        <v>0</v>
      </c>
      <c r="Y1996" s="202"/>
      <c r="Z1996" s="202"/>
      <c r="AB1996" s="203" t="str">
        <f t="shared" si="98"/>
        <v/>
      </c>
    </row>
    <row r="1997" spans="1:28" s="158" customFormat="1" ht="20.25">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6"/>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7"/>
        <v>0</v>
      </c>
      <c r="Y1997" s="202"/>
      <c r="Z1997" s="202"/>
      <c r="AB1997" s="203" t="str">
        <f t="shared" si="98"/>
        <v/>
      </c>
    </row>
    <row r="1998" spans="1:28" s="158" customFormat="1" ht="20.25">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6"/>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7"/>
        <v>0</v>
      </c>
      <c r="Y1998" s="202"/>
      <c r="Z1998" s="202"/>
      <c r="AB1998" s="203" t="str">
        <f t="shared" si="98"/>
        <v/>
      </c>
    </row>
    <row r="1999" spans="1:28" s="158" customFormat="1" ht="20.25">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6"/>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7"/>
        <v>0</v>
      </c>
      <c r="Y1999" s="202"/>
      <c r="Z1999" s="202"/>
      <c r="AB1999" s="203" t="str">
        <f t="shared" si="98"/>
        <v/>
      </c>
    </row>
    <row r="2000" spans="1:28" s="158" customFormat="1" ht="20.25">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6"/>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7"/>
        <v>0</v>
      </c>
      <c r="Y2000" s="202"/>
      <c r="Z2000" s="202"/>
      <c r="AB2000" s="203" t="str">
        <f t="shared" si="98"/>
        <v/>
      </c>
    </row>
    <row r="2001" spans="1:28" s="158" customFormat="1" ht="20.25">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6"/>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7"/>
        <v>0</v>
      </c>
      <c r="Y2001" s="202"/>
      <c r="Z2001" s="202"/>
      <c r="AB2001" s="203" t="str">
        <f t="shared" si="98"/>
        <v/>
      </c>
    </row>
    <row r="2002" spans="1:28" s="158" customFormat="1" ht="20.25">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6"/>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7"/>
        <v>0</v>
      </c>
      <c r="Y2002" s="202"/>
      <c r="Z2002" s="202"/>
      <c r="AB2002" s="203" t="str">
        <f t="shared" si="98"/>
        <v/>
      </c>
    </row>
    <row r="2003" spans="1:28" s="158" customFormat="1" ht="20.25">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6"/>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7"/>
        <v>0</v>
      </c>
      <c r="Y2003" s="202"/>
      <c r="Z2003" s="202"/>
      <c r="AB2003" s="203" t="str">
        <f t="shared" si="98"/>
        <v/>
      </c>
    </row>
    <row r="2004" spans="1:28" s="158" customFormat="1" ht="20.25">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6"/>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7"/>
        <v>0</v>
      </c>
      <c r="Y2004" s="202"/>
      <c r="Z2004" s="202"/>
      <c r="AB2004" s="203" t="str">
        <f t="shared" si="98"/>
        <v/>
      </c>
    </row>
    <row r="2005" spans="1:28" s="158" customFormat="1" ht="20.25">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6"/>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7"/>
        <v>0</v>
      </c>
      <c r="Y2005" s="202"/>
      <c r="Z2005" s="202"/>
      <c r="AB2005" s="203" t="str">
        <f t="shared" si="98"/>
        <v/>
      </c>
    </row>
    <row r="2006" spans="1:28" s="158" customFormat="1" ht="20.25">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6"/>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7"/>
        <v>0</v>
      </c>
      <c r="Y2006" s="202"/>
      <c r="Z2006" s="202"/>
      <c r="AB2006" s="203" t="str">
        <f t="shared" si="98"/>
        <v/>
      </c>
    </row>
    <row r="2007" spans="1:28" s="158" customFormat="1" ht="20.25">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6"/>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7"/>
        <v>0</v>
      </c>
      <c r="Y2007" s="202"/>
      <c r="Z2007" s="202"/>
      <c r="AB2007" s="203" t="str">
        <f t="shared" si="98"/>
        <v/>
      </c>
    </row>
    <row r="2008" spans="1:28" s="158" customFormat="1" ht="20.25">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6"/>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7"/>
        <v>0</v>
      </c>
      <c r="Y2008" s="202"/>
      <c r="Z2008" s="202"/>
      <c r="AB2008" s="203" t="str">
        <f t="shared" si="98"/>
        <v/>
      </c>
    </row>
    <row r="2009" spans="1:28" s="158" customFormat="1" ht="20.25">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6"/>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7"/>
        <v>0</v>
      </c>
      <c r="Y2009" s="202"/>
      <c r="Z2009" s="202"/>
      <c r="AB2009" s="203" t="str">
        <f t="shared" si="98"/>
        <v/>
      </c>
    </row>
    <row r="2010" spans="1:28" s="158" customFormat="1" ht="20.25">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6"/>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7"/>
        <v>0</v>
      </c>
      <c r="Y2010" s="202"/>
      <c r="Z2010" s="202"/>
      <c r="AB2010" s="203" t="str">
        <f t="shared" si="98"/>
        <v/>
      </c>
    </row>
    <row r="2011" spans="1:28" s="158" customFormat="1" ht="20.25">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6"/>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7"/>
        <v>0</v>
      </c>
      <c r="Y2011" s="202"/>
      <c r="Z2011" s="202"/>
      <c r="AB2011" s="203" t="str">
        <f t="shared" si="98"/>
        <v/>
      </c>
    </row>
    <row r="2012" spans="1:28" s="158" customFormat="1" ht="20.25">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6"/>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7"/>
        <v>0</v>
      </c>
      <c r="Y2012" s="202"/>
      <c r="Z2012" s="202"/>
      <c r="AB2012" s="203" t="str">
        <f t="shared" si="98"/>
        <v/>
      </c>
    </row>
    <row r="2013" spans="1:28" s="158" customFormat="1" ht="20.25">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6"/>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7"/>
        <v>0</v>
      </c>
      <c r="Y2013" s="202"/>
      <c r="Z2013" s="202"/>
      <c r="AB2013" s="203" t="str">
        <f t="shared" si="98"/>
        <v/>
      </c>
    </row>
    <row r="2014" spans="1:28" s="158" customFormat="1" ht="20.25">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6"/>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7"/>
        <v>0</v>
      </c>
      <c r="Y2014" s="202"/>
      <c r="Z2014" s="202"/>
      <c r="AB2014" s="203" t="str">
        <f t="shared" si="98"/>
        <v/>
      </c>
    </row>
    <row r="2015" spans="1:28" s="158" customFormat="1" ht="20.25">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6"/>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7"/>
        <v>0</v>
      </c>
      <c r="Y2015" s="202"/>
      <c r="Z2015" s="202"/>
      <c r="AB2015" s="203" t="str">
        <f t="shared" si="98"/>
        <v/>
      </c>
    </row>
    <row r="2016" spans="1:28" s="158" customFormat="1" ht="20.25">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6"/>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7"/>
        <v>0</v>
      </c>
      <c r="Y2016" s="202"/>
      <c r="Z2016" s="202"/>
      <c r="AB2016" s="203" t="str">
        <f t="shared" si="98"/>
        <v/>
      </c>
    </row>
    <row r="2017" spans="1:28" s="158" customFormat="1" ht="20.25">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6"/>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7"/>
        <v>0</v>
      </c>
      <c r="Y2017" s="202"/>
      <c r="Z2017" s="202"/>
      <c r="AB2017" s="203" t="str">
        <f t="shared" si="98"/>
        <v/>
      </c>
    </row>
    <row r="2018" spans="1:28" s="158" customFormat="1" ht="20.25">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6"/>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7"/>
        <v>0</v>
      </c>
      <c r="Y2018" s="202"/>
      <c r="Z2018" s="202"/>
      <c r="AB2018" s="203" t="str">
        <f t="shared" si="98"/>
        <v/>
      </c>
    </row>
    <row r="2019" spans="1:28" s="158" customFormat="1" ht="20.25">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6"/>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7"/>
        <v>0</v>
      </c>
      <c r="Y2019" s="202"/>
      <c r="Z2019" s="202"/>
      <c r="AB2019" s="203" t="str">
        <f t="shared" si="98"/>
        <v/>
      </c>
    </row>
    <row r="2020" spans="1:28" s="158" customFormat="1" ht="20.25">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6"/>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7"/>
        <v>0</v>
      </c>
      <c r="Y2020" s="202"/>
      <c r="Z2020" s="202"/>
      <c r="AB2020" s="203" t="str">
        <f t="shared" si="98"/>
        <v/>
      </c>
    </row>
    <row r="2021" spans="1:28" s="158" customFormat="1" ht="20.25">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6"/>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7"/>
        <v>0</v>
      </c>
      <c r="Y2021" s="202"/>
      <c r="Z2021" s="202"/>
      <c r="AB2021" s="203" t="str">
        <f t="shared" si="98"/>
        <v/>
      </c>
    </row>
    <row r="2022" spans="1:28" s="158" customFormat="1" ht="20.25">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6"/>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7"/>
        <v>0</v>
      </c>
      <c r="Y2022" s="202"/>
      <c r="Z2022" s="202"/>
      <c r="AB2022" s="203" t="str">
        <f t="shared" si="98"/>
        <v/>
      </c>
    </row>
    <row r="2023" spans="1:28" s="158" customFormat="1" ht="20.25">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6"/>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7"/>
        <v>0</v>
      </c>
      <c r="Y2023" s="202"/>
      <c r="Z2023" s="202"/>
      <c r="AB2023" s="203" t="str">
        <f t="shared" si="98"/>
        <v/>
      </c>
    </row>
    <row r="2024" spans="1:28" s="158" customFormat="1" ht="20.25">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6"/>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7"/>
        <v>0</v>
      </c>
      <c r="Y2024" s="202"/>
      <c r="Z2024" s="202"/>
      <c r="AB2024" s="203" t="str">
        <f t="shared" si="98"/>
        <v/>
      </c>
    </row>
    <row r="2025" spans="1:28" s="158" customFormat="1" ht="20.25">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6"/>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7"/>
        <v>0</v>
      </c>
      <c r="Y2025" s="202"/>
      <c r="Z2025" s="202"/>
      <c r="AB2025" s="203" t="str">
        <f t="shared" si="98"/>
        <v/>
      </c>
    </row>
    <row r="2026" spans="1:28" s="158" customFormat="1" ht="20.25">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6"/>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7"/>
        <v>0</v>
      </c>
      <c r="Y2026" s="202"/>
      <c r="Z2026" s="202"/>
      <c r="AB2026" s="203" t="str">
        <f t="shared" si="98"/>
        <v/>
      </c>
    </row>
    <row r="2027" spans="1:28" s="158" customFormat="1" ht="20.25">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6"/>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7"/>
        <v>0</v>
      </c>
      <c r="Y2027" s="202"/>
      <c r="Z2027" s="202"/>
      <c r="AB2027" s="203" t="str">
        <f t="shared" si="98"/>
        <v/>
      </c>
    </row>
    <row r="2028" spans="1:28" s="158" customFormat="1" ht="20.25">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6"/>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7"/>
        <v>0</v>
      </c>
      <c r="Y2028" s="202"/>
      <c r="Z2028" s="202"/>
      <c r="AB2028" s="203" t="str">
        <f t="shared" si="98"/>
        <v/>
      </c>
    </row>
    <row r="2029" spans="1:28" s="158" customFormat="1" ht="20.25">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6"/>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7"/>
        <v>0</v>
      </c>
      <c r="Y2029" s="202"/>
      <c r="Z2029" s="202"/>
      <c r="AB2029" s="203" t="str">
        <f t="shared" si="98"/>
        <v/>
      </c>
    </row>
    <row r="2030" spans="1:28" s="158" customFormat="1" ht="20.25">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6"/>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7"/>
        <v>0</v>
      </c>
      <c r="Y2030" s="202"/>
      <c r="Z2030" s="202"/>
      <c r="AB2030" s="203" t="str">
        <f t="shared" si="98"/>
        <v/>
      </c>
    </row>
    <row r="2031" spans="1:28" s="158" customFormat="1" ht="20.25">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6"/>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7"/>
        <v>0</v>
      </c>
      <c r="Y2031" s="202"/>
      <c r="Z2031" s="202"/>
      <c r="AB2031" s="203" t="str">
        <f t="shared" si="98"/>
        <v/>
      </c>
    </row>
    <row r="2032" spans="1:28" s="158" customFormat="1" ht="20.25">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6"/>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7"/>
        <v>0</v>
      </c>
      <c r="Y2032" s="202"/>
      <c r="Z2032" s="202"/>
      <c r="AB2032" s="203" t="str">
        <f t="shared" si="98"/>
        <v/>
      </c>
    </row>
    <row r="2033" spans="1:28" s="158" customFormat="1" ht="20.25">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6"/>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7"/>
        <v>0</v>
      </c>
      <c r="Y2033" s="202"/>
      <c r="Z2033" s="202"/>
      <c r="AB2033" s="203" t="str">
        <f t="shared" si="98"/>
        <v/>
      </c>
    </row>
    <row r="2034" spans="1:28" s="158" customFormat="1" ht="20.25">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6"/>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7"/>
        <v>0</v>
      </c>
      <c r="Y2034" s="202"/>
      <c r="Z2034" s="202"/>
      <c r="AB2034" s="203" t="str">
        <f t="shared" si="98"/>
        <v/>
      </c>
    </row>
    <row r="2035" spans="1:28" s="158" customFormat="1" ht="20.25">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6"/>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7"/>
        <v>0</v>
      </c>
      <c r="Y2035" s="202"/>
      <c r="Z2035" s="202"/>
      <c r="AB2035" s="203" t="str">
        <f t="shared" si="98"/>
        <v/>
      </c>
    </row>
    <row r="2036" spans="1:28" s="158" customFormat="1" ht="20.25">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6"/>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7"/>
        <v>0</v>
      </c>
      <c r="Y2036" s="202"/>
      <c r="Z2036" s="202"/>
      <c r="AB2036" s="203" t="str">
        <f t="shared" si="98"/>
        <v/>
      </c>
    </row>
    <row r="2037" spans="1:28" s="158" customFormat="1" ht="20.25">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6"/>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7"/>
        <v>0</v>
      </c>
      <c r="Y2037" s="202"/>
      <c r="Z2037" s="202"/>
      <c r="AB2037" s="203" t="str">
        <f t="shared" si="98"/>
        <v/>
      </c>
    </row>
    <row r="2038" spans="1:28" s="158" customFormat="1" ht="20.25">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6"/>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7"/>
        <v>0</v>
      </c>
      <c r="Y2038" s="202"/>
      <c r="Z2038" s="202"/>
      <c r="AB2038" s="203" t="str">
        <f t="shared" si="98"/>
        <v/>
      </c>
    </row>
    <row r="2039" spans="1:28" s="158" customFormat="1" ht="20.25">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6"/>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7"/>
        <v>0</v>
      </c>
      <c r="Y2039" s="202"/>
      <c r="Z2039" s="202"/>
      <c r="AB2039" s="203" t="str">
        <f t="shared" si="98"/>
        <v/>
      </c>
    </row>
    <row r="2040" spans="1:28" s="158" customFormat="1" ht="20.25">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6"/>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7"/>
        <v>0</v>
      </c>
      <c r="Y2040" s="202"/>
      <c r="Z2040" s="202"/>
      <c r="AB2040" s="203" t="str">
        <f t="shared" si="98"/>
        <v/>
      </c>
    </row>
    <row r="2041" spans="1:28" s="158" customFormat="1" ht="20.25">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6"/>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7"/>
        <v>0</v>
      </c>
      <c r="Y2041" s="202"/>
      <c r="Z2041" s="202"/>
      <c r="AB2041" s="203" t="str">
        <f t="shared" si="98"/>
        <v/>
      </c>
    </row>
    <row r="2042" spans="1:28" s="158" customFormat="1" ht="20.25">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6"/>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7"/>
        <v>0</v>
      </c>
      <c r="Y2042" s="202"/>
      <c r="Z2042" s="202"/>
      <c r="AB2042" s="203" t="str">
        <f t="shared" si="98"/>
        <v/>
      </c>
    </row>
    <row r="2043" spans="1:28" s="158" customFormat="1" ht="20.25">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6"/>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7"/>
        <v>0</v>
      </c>
      <c r="Y2043" s="202"/>
      <c r="Z2043" s="202"/>
      <c r="AB2043" s="203" t="str">
        <f t="shared" si="98"/>
        <v/>
      </c>
    </row>
    <row r="2044" spans="1:28" s="158" customFormat="1" ht="20.25">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6"/>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7"/>
        <v>0</v>
      </c>
      <c r="Y2044" s="202"/>
      <c r="Z2044" s="202"/>
      <c r="AB2044" s="203" t="str">
        <f t="shared" si="98"/>
        <v/>
      </c>
    </row>
    <row r="2045" spans="1:28" s="158" customFormat="1" ht="20.25">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6"/>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7"/>
        <v>0</v>
      </c>
      <c r="Y2045" s="202"/>
      <c r="Z2045" s="202"/>
      <c r="AB2045" s="203" t="str">
        <f t="shared" si="98"/>
        <v/>
      </c>
    </row>
    <row r="2046" spans="1:28" s="158" customFormat="1" ht="20.25">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6"/>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7"/>
        <v>0</v>
      </c>
      <c r="Y2046" s="202"/>
      <c r="Z2046" s="202"/>
      <c r="AB2046" s="203" t="str">
        <f t="shared" si="98"/>
        <v/>
      </c>
    </row>
    <row r="2047" spans="1:28" s="158" customFormat="1" ht="20.25">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6"/>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7"/>
        <v>0</v>
      </c>
      <c r="Y2047" s="202"/>
      <c r="Z2047" s="202"/>
      <c r="AB2047" s="203" t="str">
        <f t="shared" si="98"/>
        <v/>
      </c>
    </row>
    <row r="2048" spans="1:28" s="158" customFormat="1" ht="20.25">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6"/>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7"/>
        <v>0</v>
      </c>
      <c r="Y2048" s="202"/>
      <c r="Z2048" s="202"/>
      <c r="AB2048" s="203" t="str">
        <f t="shared" si="98"/>
        <v/>
      </c>
    </row>
    <row r="2049" spans="1:28" s="158" customFormat="1" ht="20.25">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6"/>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7"/>
        <v>0</v>
      </c>
      <c r="Y2049" s="202"/>
      <c r="Z2049" s="202"/>
      <c r="AB2049" s="203" t="str">
        <f t="shared" si="98"/>
        <v/>
      </c>
    </row>
    <row r="2050" spans="1:28" s="158" customFormat="1" ht="20.25">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6"/>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7"/>
        <v>0</v>
      </c>
      <c r="Y2050" s="202"/>
      <c r="Z2050" s="202"/>
      <c r="AB2050" s="203" t="str">
        <f t="shared" si="98"/>
        <v/>
      </c>
    </row>
    <row r="2051" spans="1:28" s="158" customFormat="1" ht="20.25">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6"/>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7"/>
        <v>0</v>
      </c>
      <c r="Y2051" s="202"/>
      <c r="Z2051" s="202"/>
      <c r="AB2051" s="203" t="str">
        <f t="shared" si="98"/>
        <v/>
      </c>
    </row>
    <row r="2052" spans="1:28" s="158" customFormat="1" ht="20.25">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6"/>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7"/>
        <v>0</v>
      </c>
      <c r="Y2052" s="202"/>
      <c r="Z2052" s="202"/>
      <c r="AB2052" s="203" t="str">
        <f t="shared" si="98"/>
        <v/>
      </c>
    </row>
    <row r="2053" spans="1:28" s="158" customFormat="1" ht="20.25">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9">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100">IF(AND(C2053="Smelter not listed",OR(LEN(D2053)=0,LEN(E2053)=0)),1,0)</f>
        <v>0</v>
      </c>
      <c r="Y2053" s="202"/>
      <c r="Z2053" s="202"/>
      <c r="AB2053" s="203" t="str">
        <f t="shared" ref="AB2053:AB2116" si="101">B2053&amp;C2053</f>
        <v/>
      </c>
    </row>
    <row r="2054" spans="1:28" s="158" customFormat="1" ht="20.25">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9"/>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100"/>
        <v>0</v>
      </c>
      <c r="Y2054" s="202"/>
      <c r="Z2054" s="202"/>
      <c r="AB2054" s="203" t="str">
        <f t="shared" si="101"/>
        <v/>
      </c>
    </row>
    <row r="2055" spans="1:28" s="158" customFormat="1" ht="20.25">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9"/>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100"/>
        <v>0</v>
      </c>
      <c r="Y2055" s="202"/>
      <c r="Z2055" s="202"/>
      <c r="AB2055" s="203" t="str">
        <f t="shared" si="101"/>
        <v/>
      </c>
    </row>
    <row r="2056" spans="1:28" s="158" customFormat="1" ht="20.25">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9"/>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100"/>
        <v>0</v>
      </c>
      <c r="Y2056" s="202"/>
      <c r="Z2056" s="202"/>
      <c r="AB2056" s="203" t="str">
        <f t="shared" si="101"/>
        <v/>
      </c>
    </row>
    <row r="2057" spans="1:28" s="158" customFormat="1" ht="20.25">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9"/>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100"/>
        <v>0</v>
      </c>
      <c r="Y2057" s="202"/>
      <c r="Z2057" s="202"/>
      <c r="AB2057" s="203" t="str">
        <f t="shared" si="101"/>
        <v/>
      </c>
    </row>
    <row r="2058" spans="1:28" s="158" customFormat="1" ht="20.25">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9"/>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100"/>
        <v>0</v>
      </c>
      <c r="Y2058" s="202"/>
      <c r="Z2058" s="202"/>
      <c r="AB2058" s="203" t="str">
        <f t="shared" si="101"/>
        <v/>
      </c>
    </row>
    <row r="2059" spans="1:28" s="158" customFormat="1" ht="20.25">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9"/>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100"/>
        <v>0</v>
      </c>
      <c r="Y2059" s="202"/>
      <c r="Z2059" s="202"/>
      <c r="AB2059" s="203" t="str">
        <f t="shared" si="101"/>
        <v/>
      </c>
    </row>
    <row r="2060" spans="1:28" s="158" customFormat="1" ht="20.25">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9"/>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100"/>
        <v>0</v>
      </c>
      <c r="Y2060" s="202"/>
      <c r="Z2060" s="202"/>
      <c r="AB2060" s="203" t="str">
        <f t="shared" si="101"/>
        <v/>
      </c>
    </row>
    <row r="2061" spans="1:28" s="158" customFormat="1" ht="20.25">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9"/>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100"/>
        <v>0</v>
      </c>
      <c r="Y2061" s="202"/>
      <c r="Z2061" s="202"/>
      <c r="AB2061" s="203" t="str">
        <f t="shared" si="101"/>
        <v/>
      </c>
    </row>
    <row r="2062" spans="1:28" s="158" customFormat="1" ht="20.25">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9"/>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100"/>
        <v>0</v>
      </c>
      <c r="Y2062" s="202"/>
      <c r="Z2062" s="202"/>
      <c r="AB2062" s="203" t="str">
        <f t="shared" si="101"/>
        <v/>
      </c>
    </row>
    <row r="2063" spans="1:28" s="158" customFormat="1" ht="20.25">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9"/>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100"/>
        <v>0</v>
      </c>
      <c r="Y2063" s="202"/>
      <c r="Z2063" s="202"/>
      <c r="AB2063" s="203" t="str">
        <f t="shared" si="101"/>
        <v/>
      </c>
    </row>
    <row r="2064" spans="1:28" s="158" customFormat="1" ht="20.25">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9"/>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100"/>
        <v>0</v>
      </c>
      <c r="Y2064" s="202"/>
      <c r="Z2064" s="202"/>
      <c r="AB2064" s="203" t="str">
        <f t="shared" si="101"/>
        <v/>
      </c>
    </row>
    <row r="2065" spans="1:28" s="158" customFormat="1" ht="20.25">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9"/>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100"/>
        <v>0</v>
      </c>
      <c r="Y2065" s="202"/>
      <c r="Z2065" s="202"/>
      <c r="AB2065" s="203" t="str">
        <f t="shared" si="101"/>
        <v/>
      </c>
    </row>
    <row r="2066" spans="1:28" s="158" customFormat="1" ht="20.25">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9"/>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100"/>
        <v>0</v>
      </c>
      <c r="Y2066" s="202"/>
      <c r="Z2066" s="202"/>
      <c r="AB2066" s="203" t="str">
        <f t="shared" si="101"/>
        <v/>
      </c>
    </row>
    <row r="2067" spans="1:28" s="158" customFormat="1" ht="20.25">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9"/>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100"/>
        <v>0</v>
      </c>
      <c r="Y2067" s="202"/>
      <c r="Z2067" s="202"/>
      <c r="AB2067" s="203" t="str">
        <f t="shared" si="101"/>
        <v/>
      </c>
    </row>
    <row r="2068" spans="1:28" s="158" customFormat="1" ht="20.25">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9"/>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100"/>
        <v>0</v>
      </c>
      <c r="Y2068" s="202"/>
      <c r="Z2068" s="202"/>
      <c r="AB2068" s="203" t="str">
        <f t="shared" si="101"/>
        <v/>
      </c>
    </row>
    <row r="2069" spans="1:28" s="158" customFormat="1" ht="20.25">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9"/>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100"/>
        <v>0</v>
      </c>
      <c r="Y2069" s="202"/>
      <c r="Z2069" s="202"/>
      <c r="AB2069" s="203" t="str">
        <f t="shared" si="101"/>
        <v/>
      </c>
    </row>
    <row r="2070" spans="1:28" s="158" customFormat="1" ht="20.25">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9"/>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100"/>
        <v>0</v>
      </c>
      <c r="Y2070" s="202"/>
      <c r="Z2070" s="202"/>
      <c r="AB2070" s="203" t="str">
        <f t="shared" si="101"/>
        <v/>
      </c>
    </row>
    <row r="2071" spans="1:28" s="158" customFormat="1" ht="20.25">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9"/>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100"/>
        <v>0</v>
      </c>
      <c r="Y2071" s="202"/>
      <c r="Z2071" s="202"/>
      <c r="AB2071" s="203" t="str">
        <f t="shared" si="101"/>
        <v/>
      </c>
    </row>
    <row r="2072" spans="1:28" s="158" customFormat="1" ht="20.25">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9"/>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100"/>
        <v>0</v>
      </c>
      <c r="Y2072" s="202"/>
      <c r="Z2072" s="202"/>
      <c r="AB2072" s="203" t="str">
        <f t="shared" si="101"/>
        <v/>
      </c>
    </row>
    <row r="2073" spans="1:28" s="158" customFormat="1" ht="20.25">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9"/>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100"/>
        <v>0</v>
      </c>
      <c r="Y2073" s="202"/>
      <c r="Z2073" s="202"/>
      <c r="AB2073" s="203" t="str">
        <f t="shared" si="101"/>
        <v/>
      </c>
    </row>
    <row r="2074" spans="1:28" s="158" customFormat="1" ht="20.25">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9"/>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100"/>
        <v>0</v>
      </c>
      <c r="Y2074" s="202"/>
      <c r="Z2074" s="202"/>
      <c r="AB2074" s="203" t="str">
        <f t="shared" si="101"/>
        <v/>
      </c>
    </row>
    <row r="2075" spans="1:28" s="158" customFormat="1" ht="20.25">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9"/>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100"/>
        <v>0</v>
      </c>
      <c r="Y2075" s="202"/>
      <c r="Z2075" s="202"/>
      <c r="AB2075" s="203" t="str">
        <f t="shared" si="101"/>
        <v/>
      </c>
    </row>
    <row r="2076" spans="1:28" s="158" customFormat="1" ht="20.25">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9"/>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100"/>
        <v>0</v>
      </c>
      <c r="Y2076" s="202"/>
      <c r="Z2076" s="202"/>
      <c r="AB2076" s="203" t="str">
        <f t="shared" si="101"/>
        <v/>
      </c>
    </row>
    <row r="2077" spans="1:28" s="158" customFormat="1" ht="20.25">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9"/>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100"/>
        <v>0</v>
      </c>
      <c r="Y2077" s="202"/>
      <c r="Z2077" s="202"/>
      <c r="AB2077" s="203" t="str">
        <f t="shared" si="101"/>
        <v/>
      </c>
    </row>
    <row r="2078" spans="1:28" s="158" customFormat="1" ht="20.25">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9"/>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100"/>
        <v>0</v>
      </c>
      <c r="Y2078" s="202"/>
      <c r="Z2078" s="202"/>
      <c r="AB2078" s="203" t="str">
        <f t="shared" si="101"/>
        <v/>
      </c>
    </row>
    <row r="2079" spans="1:28" s="158" customFormat="1" ht="20.25">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9"/>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100"/>
        <v>0</v>
      </c>
      <c r="Y2079" s="202"/>
      <c r="Z2079" s="202"/>
      <c r="AB2079" s="203" t="str">
        <f t="shared" si="101"/>
        <v/>
      </c>
    </row>
    <row r="2080" spans="1:28" s="158" customFormat="1" ht="20.25">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9"/>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100"/>
        <v>0</v>
      </c>
      <c r="Y2080" s="202"/>
      <c r="Z2080" s="202"/>
      <c r="AB2080" s="203" t="str">
        <f t="shared" si="101"/>
        <v/>
      </c>
    </row>
    <row r="2081" spans="1:28" s="158" customFormat="1" ht="20.25">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9"/>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100"/>
        <v>0</v>
      </c>
      <c r="Y2081" s="202"/>
      <c r="Z2081" s="202"/>
      <c r="AB2081" s="203" t="str">
        <f t="shared" si="101"/>
        <v/>
      </c>
    </row>
    <row r="2082" spans="1:28" s="158" customFormat="1" ht="20.25">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9"/>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100"/>
        <v>0</v>
      </c>
      <c r="Y2082" s="202"/>
      <c r="Z2082" s="202"/>
      <c r="AB2082" s="203" t="str">
        <f t="shared" si="101"/>
        <v/>
      </c>
    </row>
    <row r="2083" spans="1:28" s="158" customFormat="1" ht="20.25">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9"/>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100"/>
        <v>0</v>
      </c>
      <c r="Y2083" s="202"/>
      <c r="Z2083" s="202"/>
      <c r="AB2083" s="203" t="str">
        <f t="shared" si="101"/>
        <v/>
      </c>
    </row>
    <row r="2084" spans="1:28" s="158" customFormat="1" ht="20.25">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9"/>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100"/>
        <v>0</v>
      </c>
      <c r="Y2084" s="202"/>
      <c r="Z2084" s="202"/>
      <c r="AB2084" s="203" t="str">
        <f t="shared" si="101"/>
        <v/>
      </c>
    </row>
    <row r="2085" spans="1:28" s="158" customFormat="1" ht="20.25">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9"/>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100"/>
        <v>0</v>
      </c>
      <c r="Y2085" s="202"/>
      <c r="Z2085" s="202"/>
      <c r="AB2085" s="203" t="str">
        <f t="shared" si="101"/>
        <v/>
      </c>
    </row>
    <row r="2086" spans="1:28" s="158" customFormat="1" ht="20.25">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9"/>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100"/>
        <v>0</v>
      </c>
      <c r="Y2086" s="202"/>
      <c r="Z2086" s="202"/>
      <c r="AB2086" s="203" t="str">
        <f t="shared" si="101"/>
        <v/>
      </c>
    </row>
    <row r="2087" spans="1:28" s="158" customFormat="1" ht="20.25">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9"/>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100"/>
        <v>0</v>
      </c>
      <c r="Y2087" s="202"/>
      <c r="Z2087" s="202"/>
      <c r="AB2087" s="203" t="str">
        <f t="shared" si="101"/>
        <v/>
      </c>
    </row>
    <row r="2088" spans="1:28" s="158" customFormat="1" ht="20.25">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9"/>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100"/>
        <v>0</v>
      </c>
      <c r="Y2088" s="202"/>
      <c r="Z2088" s="202"/>
      <c r="AB2088" s="203" t="str">
        <f t="shared" si="101"/>
        <v/>
      </c>
    </row>
    <row r="2089" spans="1:28" s="158" customFormat="1" ht="20.25">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9"/>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100"/>
        <v>0</v>
      </c>
      <c r="Y2089" s="202"/>
      <c r="Z2089" s="202"/>
      <c r="AB2089" s="203" t="str">
        <f t="shared" si="101"/>
        <v/>
      </c>
    </row>
    <row r="2090" spans="1:28" s="158" customFormat="1" ht="20.25">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9"/>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100"/>
        <v>0</v>
      </c>
      <c r="Y2090" s="202"/>
      <c r="Z2090" s="202"/>
      <c r="AB2090" s="203" t="str">
        <f t="shared" si="101"/>
        <v/>
      </c>
    </row>
    <row r="2091" spans="1:28" s="158" customFormat="1" ht="20.25">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9"/>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100"/>
        <v>0</v>
      </c>
      <c r="Y2091" s="202"/>
      <c r="Z2091" s="202"/>
      <c r="AB2091" s="203" t="str">
        <f t="shared" si="101"/>
        <v/>
      </c>
    </row>
    <row r="2092" spans="1:28" s="158" customFormat="1" ht="20.25">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9"/>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100"/>
        <v>0</v>
      </c>
      <c r="Y2092" s="202"/>
      <c r="Z2092" s="202"/>
      <c r="AB2092" s="203" t="str">
        <f t="shared" si="101"/>
        <v/>
      </c>
    </row>
    <row r="2093" spans="1:28" s="158" customFormat="1" ht="20.25">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9"/>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100"/>
        <v>0</v>
      </c>
      <c r="Y2093" s="202"/>
      <c r="Z2093" s="202"/>
      <c r="AB2093" s="203" t="str">
        <f t="shared" si="101"/>
        <v/>
      </c>
    </row>
    <row r="2094" spans="1:28" s="158" customFormat="1" ht="20.25">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9"/>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100"/>
        <v>0</v>
      </c>
      <c r="Y2094" s="202"/>
      <c r="Z2094" s="202"/>
      <c r="AB2094" s="203" t="str">
        <f t="shared" si="101"/>
        <v/>
      </c>
    </row>
    <row r="2095" spans="1:28" s="158" customFormat="1" ht="20.25">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9"/>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100"/>
        <v>0</v>
      </c>
      <c r="Y2095" s="202"/>
      <c r="Z2095" s="202"/>
      <c r="AB2095" s="203" t="str">
        <f t="shared" si="101"/>
        <v/>
      </c>
    </row>
    <row r="2096" spans="1:28" s="158" customFormat="1" ht="20.25">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9"/>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100"/>
        <v>0</v>
      </c>
      <c r="Y2096" s="202"/>
      <c r="Z2096" s="202"/>
      <c r="AB2096" s="203" t="str">
        <f t="shared" si="101"/>
        <v/>
      </c>
    </row>
    <row r="2097" spans="1:28" s="158" customFormat="1" ht="20.25">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9"/>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100"/>
        <v>0</v>
      </c>
      <c r="Y2097" s="202"/>
      <c r="Z2097" s="202"/>
      <c r="AB2097" s="203" t="str">
        <f t="shared" si="101"/>
        <v/>
      </c>
    </row>
    <row r="2098" spans="1:28" s="158" customFormat="1" ht="20.25">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9"/>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100"/>
        <v>0</v>
      </c>
      <c r="Y2098" s="202"/>
      <c r="Z2098" s="202"/>
      <c r="AB2098" s="203" t="str">
        <f t="shared" si="101"/>
        <v/>
      </c>
    </row>
    <row r="2099" spans="1:28" s="158" customFormat="1" ht="20.25">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9"/>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100"/>
        <v>0</v>
      </c>
      <c r="Y2099" s="202"/>
      <c r="Z2099" s="202"/>
      <c r="AB2099" s="203" t="str">
        <f t="shared" si="101"/>
        <v/>
      </c>
    </row>
    <row r="2100" spans="1:28" s="158" customFormat="1" ht="20.25">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9"/>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100"/>
        <v>0</v>
      </c>
      <c r="Y2100" s="202"/>
      <c r="Z2100" s="202"/>
      <c r="AB2100" s="203" t="str">
        <f t="shared" si="101"/>
        <v/>
      </c>
    </row>
    <row r="2101" spans="1:28" s="158" customFormat="1" ht="20.25">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9"/>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100"/>
        <v>0</v>
      </c>
      <c r="Y2101" s="202"/>
      <c r="Z2101" s="202"/>
      <c r="AB2101" s="203" t="str">
        <f t="shared" si="101"/>
        <v/>
      </c>
    </row>
    <row r="2102" spans="1:28" s="158" customFormat="1" ht="20.25">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9"/>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100"/>
        <v>0</v>
      </c>
      <c r="Y2102" s="202"/>
      <c r="Z2102" s="202"/>
      <c r="AB2102" s="203" t="str">
        <f t="shared" si="101"/>
        <v/>
      </c>
    </row>
    <row r="2103" spans="1:28" s="158" customFormat="1" ht="20.25">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9"/>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100"/>
        <v>0</v>
      </c>
      <c r="Y2103" s="202"/>
      <c r="Z2103" s="202"/>
      <c r="AB2103" s="203" t="str">
        <f t="shared" si="101"/>
        <v/>
      </c>
    </row>
    <row r="2104" spans="1:28" s="158" customFormat="1" ht="20.25">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9"/>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100"/>
        <v>0</v>
      </c>
      <c r="Y2104" s="202"/>
      <c r="Z2104" s="202"/>
      <c r="AB2104" s="203" t="str">
        <f t="shared" si="101"/>
        <v/>
      </c>
    </row>
    <row r="2105" spans="1:28" s="158" customFormat="1" ht="20.25">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9"/>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100"/>
        <v>0</v>
      </c>
      <c r="Y2105" s="202"/>
      <c r="Z2105" s="202"/>
      <c r="AB2105" s="203" t="str">
        <f t="shared" si="101"/>
        <v/>
      </c>
    </row>
    <row r="2106" spans="1:28" s="158" customFormat="1" ht="20.25">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9"/>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100"/>
        <v>0</v>
      </c>
      <c r="Y2106" s="202"/>
      <c r="Z2106" s="202"/>
      <c r="AB2106" s="203" t="str">
        <f t="shared" si="101"/>
        <v/>
      </c>
    </row>
    <row r="2107" spans="1:28" s="158" customFormat="1" ht="20.25">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9"/>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100"/>
        <v>0</v>
      </c>
      <c r="Y2107" s="202"/>
      <c r="Z2107" s="202"/>
      <c r="AB2107" s="203" t="str">
        <f t="shared" si="101"/>
        <v/>
      </c>
    </row>
    <row r="2108" spans="1:28" s="158" customFormat="1" ht="20.25">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9"/>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100"/>
        <v>0</v>
      </c>
      <c r="Y2108" s="202"/>
      <c r="Z2108" s="202"/>
      <c r="AB2108" s="203" t="str">
        <f t="shared" si="101"/>
        <v/>
      </c>
    </row>
    <row r="2109" spans="1:28" s="158" customFormat="1" ht="20.25">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9"/>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100"/>
        <v>0</v>
      </c>
      <c r="Y2109" s="202"/>
      <c r="Z2109" s="202"/>
      <c r="AB2109" s="203" t="str">
        <f t="shared" si="101"/>
        <v/>
      </c>
    </row>
    <row r="2110" spans="1:28" s="158" customFormat="1" ht="20.25">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9"/>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100"/>
        <v>0</v>
      </c>
      <c r="Y2110" s="202"/>
      <c r="Z2110" s="202"/>
      <c r="AB2110" s="203" t="str">
        <f t="shared" si="101"/>
        <v/>
      </c>
    </row>
    <row r="2111" spans="1:28" s="158" customFormat="1" ht="20.25">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9"/>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100"/>
        <v>0</v>
      </c>
      <c r="Y2111" s="202"/>
      <c r="Z2111" s="202"/>
      <c r="AB2111" s="203" t="str">
        <f t="shared" si="101"/>
        <v/>
      </c>
    </row>
    <row r="2112" spans="1:28" s="158" customFormat="1" ht="20.25">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9"/>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100"/>
        <v>0</v>
      </c>
      <c r="Y2112" s="202"/>
      <c r="Z2112" s="202"/>
      <c r="AB2112" s="203" t="str">
        <f t="shared" si="101"/>
        <v/>
      </c>
    </row>
    <row r="2113" spans="1:28" s="158" customFormat="1" ht="20.25">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9"/>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100"/>
        <v>0</v>
      </c>
      <c r="Y2113" s="202"/>
      <c r="Z2113" s="202"/>
      <c r="AB2113" s="203" t="str">
        <f t="shared" si="101"/>
        <v/>
      </c>
    </row>
    <row r="2114" spans="1:28" s="158" customFormat="1" ht="20.25">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9"/>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100"/>
        <v>0</v>
      </c>
      <c r="Y2114" s="202"/>
      <c r="Z2114" s="202"/>
      <c r="AB2114" s="203" t="str">
        <f t="shared" si="101"/>
        <v/>
      </c>
    </row>
    <row r="2115" spans="1:28" s="158" customFormat="1" ht="20.25">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9"/>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100"/>
        <v>0</v>
      </c>
      <c r="Y2115" s="202"/>
      <c r="Z2115" s="202"/>
      <c r="AB2115" s="203" t="str">
        <f t="shared" si="101"/>
        <v/>
      </c>
    </row>
    <row r="2116" spans="1:28" s="158" customFormat="1" ht="20.25">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9"/>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100"/>
        <v>0</v>
      </c>
      <c r="Y2116" s="202"/>
      <c r="Z2116" s="202"/>
      <c r="AB2116" s="203" t="str">
        <f t="shared" si="101"/>
        <v/>
      </c>
    </row>
    <row r="2117" spans="1:28" s="158" customFormat="1" ht="20.25">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102">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3">IF(AND(C2117="Smelter not listed",OR(LEN(D2117)=0,LEN(E2117)=0)),1,0)</f>
        <v>0</v>
      </c>
      <c r="Y2117" s="202"/>
      <c r="Z2117" s="202"/>
      <c r="AB2117" s="203" t="str">
        <f t="shared" ref="AB2117:AB2180" si="104">B2117&amp;C2117</f>
        <v/>
      </c>
    </row>
    <row r="2118" spans="1:28" s="158" customFormat="1" ht="20.25">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102"/>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3"/>
        <v>0</v>
      </c>
      <c r="Y2118" s="202"/>
      <c r="Z2118" s="202"/>
      <c r="AB2118" s="203" t="str">
        <f t="shared" si="104"/>
        <v/>
      </c>
    </row>
    <row r="2119" spans="1:28" s="158" customFormat="1" ht="20.25">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102"/>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3"/>
        <v>0</v>
      </c>
      <c r="Y2119" s="202"/>
      <c r="Z2119" s="202"/>
      <c r="AB2119" s="203" t="str">
        <f t="shared" si="104"/>
        <v/>
      </c>
    </row>
    <row r="2120" spans="1:28" s="158" customFormat="1" ht="20.25">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102"/>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3"/>
        <v>0</v>
      </c>
      <c r="Y2120" s="202"/>
      <c r="Z2120" s="202"/>
      <c r="AB2120" s="203" t="str">
        <f t="shared" si="104"/>
        <v/>
      </c>
    </row>
    <row r="2121" spans="1:28" s="158" customFormat="1" ht="20.25">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102"/>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3"/>
        <v>0</v>
      </c>
      <c r="Y2121" s="202"/>
      <c r="Z2121" s="202"/>
      <c r="AB2121" s="203" t="str">
        <f t="shared" si="104"/>
        <v/>
      </c>
    </row>
    <row r="2122" spans="1:28" s="158" customFormat="1" ht="20.25">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102"/>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3"/>
        <v>0</v>
      </c>
      <c r="Y2122" s="202"/>
      <c r="Z2122" s="202"/>
      <c r="AB2122" s="203" t="str">
        <f t="shared" si="104"/>
        <v/>
      </c>
    </row>
    <row r="2123" spans="1:28" s="158" customFormat="1" ht="20.25">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102"/>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3"/>
        <v>0</v>
      </c>
      <c r="Y2123" s="202"/>
      <c r="Z2123" s="202"/>
      <c r="AB2123" s="203" t="str">
        <f t="shared" si="104"/>
        <v/>
      </c>
    </row>
    <row r="2124" spans="1:28" s="158" customFormat="1" ht="20.25">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102"/>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3"/>
        <v>0</v>
      </c>
      <c r="Y2124" s="202"/>
      <c r="Z2124" s="202"/>
      <c r="AB2124" s="203" t="str">
        <f t="shared" si="104"/>
        <v/>
      </c>
    </row>
    <row r="2125" spans="1:28" s="158" customFormat="1" ht="20.25">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102"/>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3"/>
        <v>0</v>
      </c>
      <c r="Y2125" s="202"/>
      <c r="Z2125" s="202"/>
      <c r="AB2125" s="203" t="str">
        <f t="shared" si="104"/>
        <v/>
      </c>
    </row>
    <row r="2126" spans="1:28" s="158" customFormat="1" ht="20.25">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102"/>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3"/>
        <v>0</v>
      </c>
      <c r="Y2126" s="202"/>
      <c r="Z2126" s="202"/>
      <c r="AB2126" s="203" t="str">
        <f t="shared" si="104"/>
        <v/>
      </c>
    </row>
    <row r="2127" spans="1:28" s="158" customFormat="1" ht="20.25">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102"/>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3"/>
        <v>0</v>
      </c>
      <c r="Y2127" s="202"/>
      <c r="Z2127" s="202"/>
      <c r="AB2127" s="203" t="str">
        <f t="shared" si="104"/>
        <v/>
      </c>
    </row>
    <row r="2128" spans="1:28" s="158" customFormat="1" ht="20.25">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102"/>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3"/>
        <v>0</v>
      </c>
      <c r="Y2128" s="202"/>
      <c r="Z2128" s="202"/>
      <c r="AB2128" s="203" t="str">
        <f t="shared" si="104"/>
        <v/>
      </c>
    </row>
    <row r="2129" spans="1:28" s="158" customFormat="1" ht="20.25">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102"/>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3"/>
        <v>0</v>
      </c>
      <c r="Y2129" s="202"/>
      <c r="Z2129" s="202"/>
      <c r="AB2129" s="203" t="str">
        <f t="shared" si="104"/>
        <v/>
      </c>
    </row>
    <row r="2130" spans="1:28" s="158" customFormat="1" ht="20.25">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102"/>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3"/>
        <v>0</v>
      </c>
      <c r="Y2130" s="202"/>
      <c r="Z2130" s="202"/>
      <c r="AB2130" s="203" t="str">
        <f t="shared" si="104"/>
        <v/>
      </c>
    </row>
    <row r="2131" spans="1:28" s="158" customFormat="1" ht="20.25">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102"/>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3"/>
        <v>0</v>
      </c>
      <c r="Y2131" s="202"/>
      <c r="Z2131" s="202"/>
      <c r="AB2131" s="203" t="str">
        <f t="shared" si="104"/>
        <v/>
      </c>
    </row>
    <row r="2132" spans="1:28" s="158" customFormat="1" ht="20.25">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102"/>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3"/>
        <v>0</v>
      </c>
      <c r="Y2132" s="202"/>
      <c r="Z2132" s="202"/>
      <c r="AB2132" s="203" t="str">
        <f t="shared" si="104"/>
        <v/>
      </c>
    </row>
    <row r="2133" spans="1:28" s="158" customFormat="1" ht="20.25">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102"/>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3"/>
        <v>0</v>
      </c>
      <c r="Y2133" s="202"/>
      <c r="Z2133" s="202"/>
      <c r="AB2133" s="203" t="str">
        <f t="shared" si="104"/>
        <v/>
      </c>
    </row>
    <row r="2134" spans="1:28" s="158" customFormat="1" ht="20.25">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102"/>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3"/>
        <v>0</v>
      </c>
      <c r="Y2134" s="202"/>
      <c r="Z2134" s="202"/>
      <c r="AB2134" s="203" t="str">
        <f t="shared" si="104"/>
        <v/>
      </c>
    </row>
    <row r="2135" spans="1:28" s="158" customFormat="1" ht="20.25">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102"/>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3"/>
        <v>0</v>
      </c>
      <c r="Y2135" s="202"/>
      <c r="Z2135" s="202"/>
      <c r="AB2135" s="203" t="str">
        <f t="shared" si="104"/>
        <v/>
      </c>
    </row>
    <row r="2136" spans="1:28" s="158" customFormat="1" ht="20.25">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102"/>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3"/>
        <v>0</v>
      </c>
      <c r="Y2136" s="202"/>
      <c r="Z2136" s="202"/>
      <c r="AB2136" s="203" t="str">
        <f t="shared" si="104"/>
        <v/>
      </c>
    </row>
    <row r="2137" spans="1:28" s="158" customFormat="1" ht="20.25">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102"/>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3"/>
        <v>0</v>
      </c>
      <c r="Y2137" s="202"/>
      <c r="Z2137" s="202"/>
      <c r="AB2137" s="203" t="str">
        <f t="shared" si="104"/>
        <v/>
      </c>
    </row>
    <row r="2138" spans="1:28" s="158" customFormat="1" ht="20.25">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102"/>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3"/>
        <v>0</v>
      </c>
      <c r="Y2138" s="202"/>
      <c r="Z2138" s="202"/>
      <c r="AB2138" s="203" t="str">
        <f t="shared" si="104"/>
        <v/>
      </c>
    </row>
    <row r="2139" spans="1:28" s="158" customFormat="1" ht="20.25">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102"/>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3"/>
        <v>0</v>
      </c>
      <c r="Y2139" s="202"/>
      <c r="Z2139" s="202"/>
      <c r="AB2139" s="203" t="str">
        <f t="shared" si="104"/>
        <v/>
      </c>
    </row>
    <row r="2140" spans="1:28" s="158" customFormat="1" ht="20.25">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102"/>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3"/>
        <v>0</v>
      </c>
      <c r="Y2140" s="202"/>
      <c r="Z2140" s="202"/>
      <c r="AB2140" s="203" t="str">
        <f t="shared" si="104"/>
        <v/>
      </c>
    </row>
    <row r="2141" spans="1:28" s="158" customFormat="1" ht="20.25">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102"/>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3"/>
        <v>0</v>
      </c>
      <c r="Y2141" s="202"/>
      <c r="Z2141" s="202"/>
      <c r="AB2141" s="203" t="str">
        <f t="shared" si="104"/>
        <v/>
      </c>
    </row>
    <row r="2142" spans="1:28" s="158" customFormat="1" ht="20.25">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102"/>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3"/>
        <v>0</v>
      </c>
      <c r="Y2142" s="202"/>
      <c r="Z2142" s="202"/>
      <c r="AB2142" s="203" t="str">
        <f t="shared" si="104"/>
        <v/>
      </c>
    </row>
    <row r="2143" spans="1:28" s="158" customFormat="1" ht="20.25">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102"/>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3"/>
        <v>0</v>
      </c>
      <c r="Y2143" s="202"/>
      <c r="Z2143" s="202"/>
      <c r="AB2143" s="203" t="str">
        <f t="shared" si="104"/>
        <v/>
      </c>
    </row>
    <row r="2144" spans="1:28" s="158" customFormat="1" ht="20.25">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102"/>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3"/>
        <v>0</v>
      </c>
      <c r="Y2144" s="202"/>
      <c r="Z2144" s="202"/>
      <c r="AB2144" s="203" t="str">
        <f t="shared" si="104"/>
        <v/>
      </c>
    </row>
    <row r="2145" spans="1:28" s="158" customFormat="1" ht="20.25">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102"/>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3"/>
        <v>0</v>
      </c>
      <c r="Y2145" s="202"/>
      <c r="Z2145" s="202"/>
      <c r="AB2145" s="203" t="str">
        <f t="shared" si="104"/>
        <v/>
      </c>
    </row>
    <row r="2146" spans="1:28" s="158" customFormat="1" ht="20.25">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102"/>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3"/>
        <v>0</v>
      </c>
      <c r="Y2146" s="202"/>
      <c r="Z2146" s="202"/>
      <c r="AB2146" s="203" t="str">
        <f t="shared" si="104"/>
        <v/>
      </c>
    </row>
    <row r="2147" spans="1:28" s="158" customFormat="1" ht="20.25">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102"/>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3"/>
        <v>0</v>
      </c>
      <c r="Y2147" s="202"/>
      <c r="Z2147" s="202"/>
      <c r="AB2147" s="203" t="str">
        <f t="shared" si="104"/>
        <v/>
      </c>
    </row>
    <row r="2148" spans="1:28" s="158" customFormat="1" ht="20.25">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102"/>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3"/>
        <v>0</v>
      </c>
      <c r="Y2148" s="202"/>
      <c r="Z2148" s="202"/>
      <c r="AB2148" s="203" t="str">
        <f t="shared" si="104"/>
        <v/>
      </c>
    </row>
    <row r="2149" spans="1:28" s="158" customFormat="1" ht="20.25">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102"/>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3"/>
        <v>0</v>
      </c>
      <c r="Y2149" s="202"/>
      <c r="Z2149" s="202"/>
      <c r="AB2149" s="203" t="str">
        <f t="shared" si="104"/>
        <v/>
      </c>
    </row>
    <row r="2150" spans="1:28" s="158" customFormat="1" ht="20.25">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102"/>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3"/>
        <v>0</v>
      </c>
      <c r="Y2150" s="202"/>
      <c r="Z2150" s="202"/>
      <c r="AB2150" s="203" t="str">
        <f t="shared" si="104"/>
        <v/>
      </c>
    </row>
    <row r="2151" spans="1:28" s="158" customFormat="1" ht="20.25">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102"/>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3"/>
        <v>0</v>
      </c>
      <c r="Y2151" s="202"/>
      <c r="Z2151" s="202"/>
      <c r="AB2151" s="203" t="str">
        <f t="shared" si="104"/>
        <v/>
      </c>
    </row>
    <row r="2152" spans="1:28" s="158" customFormat="1" ht="20.25">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102"/>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3"/>
        <v>0</v>
      </c>
      <c r="Y2152" s="202"/>
      <c r="Z2152" s="202"/>
      <c r="AB2152" s="203" t="str">
        <f t="shared" si="104"/>
        <v/>
      </c>
    </row>
    <row r="2153" spans="1:28" s="158" customFormat="1" ht="20.25">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102"/>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3"/>
        <v>0</v>
      </c>
      <c r="Y2153" s="202"/>
      <c r="Z2153" s="202"/>
      <c r="AB2153" s="203" t="str">
        <f t="shared" si="104"/>
        <v/>
      </c>
    </row>
    <row r="2154" spans="1:28" s="158" customFormat="1" ht="20.25">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102"/>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3"/>
        <v>0</v>
      </c>
      <c r="Y2154" s="202"/>
      <c r="Z2154" s="202"/>
      <c r="AB2154" s="203" t="str">
        <f t="shared" si="104"/>
        <v/>
      </c>
    </row>
    <row r="2155" spans="1:28" s="158" customFormat="1" ht="20.25">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102"/>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3"/>
        <v>0</v>
      </c>
      <c r="Y2155" s="202"/>
      <c r="Z2155" s="202"/>
      <c r="AB2155" s="203" t="str">
        <f t="shared" si="104"/>
        <v/>
      </c>
    </row>
    <row r="2156" spans="1:28" s="158" customFormat="1" ht="20.25">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102"/>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3"/>
        <v>0</v>
      </c>
      <c r="Y2156" s="202"/>
      <c r="Z2156" s="202"/>
      <c r="AB2156" s="203" t="str">
        <f t="shared" si="104"/>
        <v/>
      </c>
    </row>
    <row r="2157" spans="1:28" s="158" customFormat="1" ht="20.25">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102"/>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3"/>
        <v>0</v>
      </c>
      <c r="Y2157" s="202"/>
      <c r="Z2157" s="202"/>
      <c r="AB2157" s="203" t="str">
        <f t="shared" si="104"/>
        <v/>
      </c>
    </row>
    <row r="2158" spans="1:28" s="158" customFormat="1" ht="20.25">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102"/>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3"/>
        <v>0</v>
      </c>
      <c r="Y2158" s="202"/>
      <c r="Z2158" s="202"/>
      <c r="AB2158" s="203" t="str">
        <f t="shared" si="104"/>
        <v/>
      </c>
    </row>
    <row r="2159" spans="1:28" s="158" customFormat="1" ht="20.25">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102"/>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3"/>
        <v>0</v>
      </c>
      <c r="Y2159" s="202"/>
      <c r="Z2159" s="202"/>
      <c r="AB2159" s="203" t="str">
        <f t="shared" si="104"/>
        <v/>
      </c>
    </row>
    <row r="2160" spans="1:28" s="158" customFormat="1" ht="20.25">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102"/>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3"/>
        <v>0</v>
      </c>
      <c r="Y2160" s="202"/>
      <c r="Z2160" s="202"/>
      <c r="AB2160" s="203" t="str">
        <f t="shared" si="104"/>
        <v/>
      </c>
    </row>
    <row r="2161" spans="1:28" s="158" customFormat="1" ht="20.25">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102"/>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3"/>
        <v>0</v>
      </c>
      <c r="Y2161" s="202"/>
      <c r="Z2161" s="202"/>
      <c r="AB2161" s="203" t="str">
        <f t="shared" si="104"/>
        <v/>
      </c>
    </row>
    <row r="2162" spans="1:28" s="158" customFormat="1" ht="20.25">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102"/>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3"/>
        <v>0</v>
      </c>
      <c r="Y2162" s="202"/>
      <c r="Z2162" s="202"/>
      <c r="AB2162" s="203" t="str">
        <f t="shared" si="104"/>
        <v/>
      </c>
    </row>
    <row r="2163" spans="1:28" s="158" customFormat="1" ht="20.25">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102"/>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3"/>
        <v>0</v>
      </c>
      <c r="Y2163" s="202"/>
      <c r="Z2163" s="202"/>
      <c r="AB2163" s="203" t="str">
        <f t="shared" si="104"/>
        <v/>
      </c>
    </row>
    <row r="2164" spans="1:28" s="158" customFormat="1" ht="20.25">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102"/>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3"/>
        <v>0</v>
      </c>
      <c r="Y2164" s="202"/>
      <c r="Z2164" s="202"/>
      <c r="AB2164" s="203" t="str">
        <f t="shared" si="104"/>
        <v/>
      </c>
    </row>
    <row r="2165" spans="1:28" s="158" customFormat="1" ht="20.25">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102"/>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3"/>
        <v>0</v>
      </c>
      <c r="Y2165" s="202"/>
      <c r="Z2165" s="202"/>
      <c r="AB2165" s="203" t="str">
        <f t="shared" si="104"/>
        <v/>
      </c>
    </row>
    <row r="2166" spans="1:28" s="158" customFormat="1" ht="20.25">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102"/>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3"/>
        <v>0</v>
      </c>
      <c r="Y2166" s="202"/>
      <c r="Z2166" s="202"/>
      <c r="AB2166" s="203" t="str">
        <f t="shared" si="104"/>
        <v/>
      </c>
    </row>
    <row r="2167" spans="1:28" s="158" customFormat="1" ht="20.25">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102"/>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3"/>
        <v>0</v>
      </c>
      <c r="Y2167" s="202"/>
      <c r="Z2167" s="202"/>
      <c r="AB2167" s="203" t="str">
        <f t="shared" si="104"/>
        <v/>
      </c>
    </row>
    <row r="2168" spans="1:28" s="158" customFormat="1" ht="20.25">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102"/>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3"/>
        <v>0</v>
      </c>
      <c r="Y2168" s="202"/>
      <c r="Z2168" s="202"/>
      <c r="AB2168" s="203" t="str">
        <f t="shared" si="104"/>
        <v/>
      </c>
    </row>
    <row r="2169" spans="1:28" s="158" customFormat="1" ht="20.25">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102"/>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3"/>
        <v>0</v>
      </c>
      <c r="Y2169" s="202"/>
      <c r="Z2169" s="202"/>
      <c r="AB2169" s="203" t="str">
        <f t="shared" si="104"/>
        <v/>
      </c>
    </row>
    <row r="2170" spans="1:28" s="158" customFormat="1" ht="20.25">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102"/>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3"/>
        <v>0</v>
      </c>
      <c r="Y2170" s="202"/>
      <c r="Z2170" s="202"/>
      <c r="AB2170" s="203" t="str">
        <f t="shared" si="104"/>
        <v/>
      </c>
    </row>
    <row r="2171" spans="1:28" s="158" customFormat="1" ht="20.25">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102"/>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3"/>
        <v>0</v>
      </c>
      <c r="Y2171" s="202"/>
      <c r="Z2171" s="202"/>
      <c r="AB2171" s="203" t="str">
        <f t="shared" si="104"/>
        <v/>
      </c>
    </row>
    <row r="2172" spans="1:28" s="158" customFormat="1" ht="20.25">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102"/>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3"/>
        <v>0</v>
      </c>
      <c r="Y2172" s="202"/>
      <c r="Z2172" s="202"/>
      <c r="AB2172" s="203" t="str">
        <f t="shared" si="104"/>
        <v/>
      </c>
    </row>
    <row r="2173" spans="1:28" s="158" customFormat="1" ht="20.25">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102"/>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3"/>
        <v>0</v>
      </c>
      <c r="Y2173" s="202"/>
      <c r="Z2173" s="202"/>
      <c r="AB2173" s="203" t="str">
        <f t="shared" si="104"/>
        <v/>
      </c>
    </row>
    <row r="2174" spans="1:28" s="158" customFormat="1" ht="20.25">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102"/>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3"/>
        <v>0</v>
      </c>
      <c r="Y2174" s="202"/>
      <c r="Z2174" s="202"/>
      <c r="AB2174" s="203" t="str">
        <f t="shared" si="104"/>
        <v/>
      </c>
    </row>
    <row r="2175" spans="1:28" s="158" customFormat="1" ht="20.25">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102"/>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3"/>
        <v>0</v>
      </c>
      <c r="Y2175" s="202"/>
      <c r="Z2175" s="202"/>
      <c r="AB2175" s="203" t="str">
        <f t="shared" si="104"/>
        <v/>
      </c>
    </row>
    <row r="2176" spans="1:28" s="158" customFormat="1" ht="20.25">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102"/>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3"/>
        <v>0</v>
      </c>
      <c r="Y2176" s="202"/>
      <c r="Z2176" s="202"/>
      <c r="AB2176" s="203" t="str">
        <f t="shared" si="104"/>
        <v/>
      </c>
    </row>
    <row r="2177" spans="1:28" s="158" customFormat="1" ht="20.25">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102"/>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3"/>
        <v>0</v>
      </c>
      <c r="Y2177" s="202"/>
      <c r="Z2177" s="202"/>
      <c r="AB2177" s="203" t="str">
        <f t="shared" si="104"/>
        <v/>
      </c>
    </row>
    <row r="2178" spans="1:28" s="158" customFormat="1" ht="20.25">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102"/>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3"/>
        <v>0</v>
      </c>
      <c r="Y2178" s="202"/>
      <c r="Z2178" s="202"/>
      <c r="AB2178" s="203" t="str">
        <f t="shared" si="104"/>
        <v/>
      </c>
    </row>
    <row r="2179" spans="1:28" s="158" customFormat="1" ht="20.25">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102"/>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3"/>
        <v>0</v>
      </c>
      <c r="Y2179" s="202"/>
      <c r="Z2179" s="202"/>
      <c r="AB2179" s="203" t="str">
        <f t="shared" si="104"/>
        <v/>
      </c>
    </row>
    <row r="2180" spans="1:28" s="158" customFormat="1" ht="20.25">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102"/>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3"/>
        <v>0</v>
      </c>
      <c r="Y2180" s="202"/>
      <c r="Z2180" s="202"/>
      <c r="AB2180" s="203" t="str">
        <f t="shared" si="104"/>
        <v/>
      </c>
    </row>
    <row r="2181" spans="1:28" s="158" customFormat="1" ht="20.25">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5">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6">IF(AND(C2181="Smelter not listed",OR(LEN(D2181)=0,LEN(E2181)=0)),1,0)</f>
        <v>0</v>
      </c>
      <c r="Y2181" s="202"/>
      <c r="Z2181" s="202"/>
      <c r="AB2181" s="203" t="str">
        <f t="shared" ref="AB2181:AB2244" si="107">B2181&amp;C2181</f>
        <v/>
      </c>
    </row>
    <row r="2182" spans="1:28" s="158" customFormat="1" ht="20.25">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5"/>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6"/>
        <v>0</v>
      </c>
      <c r="Y2182" s="202"/>
      <c r="Z2182" s="202"/>
      <c r="AB2182" s="203" t="str">
        <f t="shared" si="107"/>
        <v/>
      </c>
    </row>
    <row r="2183" spans="1:28" s="158" customFormat="1" ht="20.25">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5"/>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6"/>
        <v>0</v>
      </c>
      <c r="Y2183" s="202"/>
      <c r="Z2183" s="202"/>
      <c r="AB2183" s="203" t="str">
        <f t="shared" si="107"/>
        <v/>
      </c>
    </row>
    <row r="2184" spans="1:28" s="158" customFormat="1" ht="20.25">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5"/>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6"/>
        <v>0</v>
      </c>
      <c r="Y2184" s="202"/>
      <c r="Z2184" s="202"/>
      <c r="AB2184" s="203" t="str">
        <f t="shared" si="107"/>
        <v/>
      </c>
    </row>
    <row r="2185" spans="1:28" s="158" customFormat="1" ht="20.25">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5"/>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6"/>
        <v>0</v>
      </c>
      <c r="Y2185" s="202"/>
      <c r="Z2185" s="202"/>
      <c r="AB2185" s="203" t="str">
        <f t="shared" si="107"/>
        <v/>
      </c>
    </row>
    <row r="2186" spans="1:28" s="158" customFormat="1" ht="20.25">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5"/>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6"/>
        <v>0</v>
      </c>
      <c r="Y2186" s="202"/>
      <c r="Z2186" s="202"/>
      <c r="AB2186" s="203" t="str">
        <f t="shared" si="107"/>
        <v/>
      </c>
    </row>
    <row r="2187" spans="1:28" s="158" customFormat="1" ht="20.25">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5"/>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6"/>
        <v>0</v>
      </c>
      <c r="Y2187" s="202"/>
      <c r="Z2187" s="202"/>
      <c r="AB2187" s="203" t="str">
        <f t="shared" si="107"/>
        <v/>
      </c>
    </row>
    <row r="2188" spans="1:28" s="158" customFormat="1" ht="20.25">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5"/>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6"/>
        <v>0</v>
      </c>
      <c r="Y2188" s="202"/>
      <c r="Z2188" s="202"/>
      <c r="AB2188" s="203" t="str">
        <f t="shared" si="107"/>
        <v/>
      </c>
    </row>
    <row r="2189" spans="1:28" s="158" customFormat="1" ht="20.25">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5"/>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6"/>
        <v>0</v>
      </c>
      <c r="Y2189" s="202"/>
      <c r="Z2189" s="202"/>
      <c r="AB2189" s="203" t="str">
        <f t="shared" si="107"/>
        <v/>
      </c>
    </row>
    <row r="2190" spans="1:28" s="158" customFormat="1" ht="20.25">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5"/>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6"/>
        <v>0</v>
      </c>
      <c r="Y2190" s="202"/>
      <c r="Z2190" s="202"/>
      <c r="AB2190" s="203" t="str">
        <f t="shared" si="107"/>
        <v/>
      </c>
    </row>
    <row r="2191" spans="1:28" s="158" customFormat="1" ht="20.25">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5"/>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6"/>
        <v>0</v>
      </c>
      <c r="Y2191" s="202"/>
      <c r="Z2191" s="202"/>
      <c r="AB2191" s="203" t="str">
        <f t="shared" si="107"/>
        <v/>
      </c>
    </row>
    <row r="2192" spans="1:28" s="158" customFormat="1" ht="20.25">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5"/>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6"/>
        <v>0</v>
      </c>
      <c r="Y2192" s="202"/>
      <c r="Z2192" s="202"/>
      <c r="AB2192" s="203" t="str">
        <f t="shared" si="107"/>
        <v/>
      </c>
    </row>
    <row r="2193" spans="1:28" s="158" customFormat="1" ht="20.25">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5"/>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6"/>
        <v>0</v>
      </c>
      <c r="Y2193" s="202"/>
      <c r="Z2193" s="202"/>
      <c r="AB2193" s="203" t="str">
        <f t="shared" si="107"/>
        <v/>
      </c>
    </row>
    <row r="2194" spans="1:28" s="158" customFormat="1" ht="20.25">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5"/>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6"/>
        <v>0</v>
      </c>
      <c r="Y2194" s="202"/>
      <c r="Z2194" s="202"/>
      <c r="AB2194" s="203" t="str">
        <f t="shared" si="107"/>
        <v/>
      </c>
    </row>
    <row r="2195" spans="1:28" s="158" customFormat="1" ht="20.25">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5"/>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6"/>
        <v>0</v>
      </c>
      <c r="Y2195" s="202"/>
      <c r="Z2195" s="202"/>
      <c r="AB2195" s="203" t="str">
        <f t="shared" si="107"/>
        <v/>
      </c>
    </row>
    <row r="2196" spans="1:28" s="158" customFormat="1" ht="20.25">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5"/>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6"/>
        <v>0</v>
      </c>
      <c r="Y2196" s="202"/>
      <c r="Z2196" s="202"/>
      <c r="AB2196" s="203" t="str">
        <f t="shared" si="107"/>
        <v/>
      </c>
    </row>
    <row r="2197" spans="1:28" s="158" customFormat="1" ht="20.25">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5"/>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6"/>
        <v>0</v>
      </c>
      <c r="Y2197" s="202"/>
      <c r="Z2197" s="202"/>
      <c r="AB2197" s="203" t="str">
        <f t="shared" si="107"/>
        <v/>
      </c>
    </row>
    <row r="2198" spans="1:28" s="158" customFormat="1" ht="20.25">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5"/>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6"/>
        <v>0</v>
      </c>
      <c r="Y2198" s="202"/>
      <c r="Z2198" s="202"/>
      <c r="AB2198" s="203" t="str">
        <f t="shared" si="107"/>
        <v/>
      </c>
    </row>
    <row r="2199" spans="1:28" s="158" customFormat="1" ht="20.25">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5"/>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6"/>
        <v>0</v>
      </c>
      <c r="Y2199" s="202"/>
      <c r="Z2199" s="202"/>
      <c r="AB2199" s="203" t="str">
        <f t="shared" si="107"/>
        <v/>
      </c>
    </row>
    <row r="2200" spans="1:28" s="158" customFormat="1" ht="20.25">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5"/>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6"/>
        <v>0</v>
      </c>
      <c r="Y2200" s="202"/>
      <c r="Z2200" s="202"/>
      <c r="AB2200" s="203" t="str">
        <f t="shared" si="107"/>
        <v/>
      </c>
    </row>
    <row r="2201" spans="1:28" s="158" customFormat="1" ht="20.25">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5"/>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6"/>
        <v>0</v>
      </c>
      <c r="Y2201" s="202"/>
      <c r="Z2201" s="202"/>
      <c r="AB2201" s="203" t="str">
        <f t="shared" si="107"/>
        <v/>
      </c>
    </row>
    <row r="2202" spans="1:28" s="158" customFormat="1" ht="20.25">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5"/>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6"/>
        <v>0</v>
      </c>
      <c r="Y2202" s="202"/>
      <c r="Z2202" s="202"/>
      <c r="AB2202" s="203" t="str">
        <f t="shared" si="107"/>
        <v/>
      </c>
    </row>
    <row r="2203" spans="1:28" s="158" customFormat="1" ht="20.25">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5"/>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6"/>
        <v>0</v>
      </c>
      <c r="Y2203" s="202"/>
      <c r="Z2203" s="202"/>
      <c r="AB2203" s="203" t="str">
        <f t="shared" si="107"/>
        <v/>
      </c>
    </row>
    <row r="2204" spans="1:28" s="158" customFormat="1" ht="20.25">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5"/>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6"/>
        <v>0</v>
      </c>
      <c r="Y2204" s="202"/>
      <c r="Z2204" s="202"/>
      <c r="AB2204" s="203" t="str">
        <f t="shared" si="107"/>
        <v/>
      </c>
    </row>
    <row r="2205" spans="1:28" s="158" customFormat="1" ht="20.25">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5"/>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6"/>
        <v>0</v>
      </c>
      <c r="Y2205" s="202"/>
      <c r="Z2205" s="202"/>
      <c r="AB2205" s="203" t="str">
        <f t="shared" si="107"/>
        <v/>
      </c>
    </row>
    <row r="2206" spans="1:28" s="158" customFormat="1" ht="20.25">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5"/>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6"/>
        <v>0</v>
      </c>
      <c r="Y2206" s="202"/>
      <c r="Z2206" s="202"/>
      <c r="AB2206" s="203" t="str">
        <f t="shared" si="107"/>
        <v/>
      </c>
    </row>
    <row r="2207" spans="1:28" s="158" customFormat="1" ht="20.25">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5"/>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6"/>
        <v>0</v>
      </c>
      <c r="Y2207" s="202"/>
      <c r="Z2207" s="202"/>
      <c r="AB2207" s="203" t="str">
        <f t="shared" si="107"/>
        <v/>
      </c>
    </row>
    <row r="2208" spans="1:28" s="158" customFormat="1" ht="20.25">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5"/>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6"/>
        <v>0</v>
      </c>
      <c r="Y2208" s="202"/>
      <c r="Z2208" s="202"/>
      <c r="AB2208" s="203" t="str">
        <f t="shared" si="107"/>
        <v/>
      </c>
    </row>
    <row r="2209" spans="1:28" s="158" customFormat="1" ht="20.25">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5"/>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6"/>
        <v>0</v>
      </c>
      <c r="Y2209" s="202"/>
      <c r="Z2209" s="202"/>
      <c r="AB2209" s="203" t="str">
        <f t="shared" si="107"/>
        <v/>
      </c>
    </row>
    <row r="2210" spans="1:28" s="158" customFormat="1" ht="20.25">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5"/>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6"/>
        <v>0</v>
      </c>
      <c r="Y2210" s="202"/>
      <c r="Z2210" s="202"/>
      <c r="AB2210" s="203" t="str">
        <f t="shared" si="107"/>
        <v/>
      </c>
    </row>
    <row r="2211" spans="1:28" s="158" customFormat="1" ht="20.25">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5"/>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6"/>
        <v>0</v>
      </c>
      <c r="Y2211" s="202"/>
      <c r="Z2211" s="202"/>
      <c r="AB2211" s="203" t="str">
        <f t="shared" si="107"/>
        <v/>
      </c>
    </row>
    <row r="2212" spans="1:28" s="158" customFormat="1" ht="20.25">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5"/>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6"/>
        <v>0</v>
      </c>
      <c r="Y2212" s="202"/>
      <c r="Z2212" s="202"/>
      <c r="AB2212" s="203" t="str">
        <f t="shared" si="107"/>
        <v/>
      </c>
    </row>
    <row r="2213" spans="1:28" s="158" customFormat="1" ht="20.25">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5"/>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6"/>
        <v>0</v>
      </c>
      <c r="Y2213" s="202"/>
      <c r="Z2213" s="202"/>
      <c r="AB2213" s="203" t="str">
        <f t="shared" si="107"/>
        <v/>
      </c>
    </row>
    <row r="2214" spans="1:28" s="158" customFormat="1" ht="20.25">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5"/>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6"/>
        <v>0</v>
      </c>
      <c r="Y2214" s="202"/>
      <c r="Z2214" s="202"/>
      <c r="AB2214" s="203" t="str">
        <f t="shared" si="107"/>
        <v/>
      </c>
    </row>
    <row r="2215" spans="1:28" s="158" customFormat="1" ht="20.25">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5"/>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6"/>
        <v>0</v>
      </c>
      <c r="Y2215" s="202"/>
      <c r="Z2215" s="202"/>
      <c r="AB2215" s="203" t="str">
        <f t="shared" si="107"/>
        <v/>
      </c>
    </row>
    <row r="2216" spans="1:28" s="158" customFormat="1" ht="20.25">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5"/>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6"/>
        <v>0</v>
      </c>
      <c r="Y2216" s="202"/>
      <c r="Z2216" s="202"/>
      <c r="AB2216" s="203" t="str">
        <f t="shared" si="107"/>
        <v/>
      </c>
    </row>
    <row r="2217" spans="1:28" s="158" customFormat="1" ht="20.25">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5"/>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6"/>
        <v>0</v>
      </c>
      <c r="Y2217" s="202"/>
      <c r="Z2217" s="202"/>
      <c r="AB2217" s="203" t="str">
        <f t="shared" si="107"/>
        <v/>
      </c>
    </row>
    <row r="2218" spans="1:28" s="158" customFormat="1" ht="20.25">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5"/>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6"/>
        <v>0</v>
      </c>
      <c r="Y2218" s="202"/>
      <c r="Z2218" s="202"/>
      <c r="AB2218" s="203" t="str">
        <f t="shared" si="107"/>
        <v/>
      </c>
    </row>
    <row r="2219" spans="1:28" s="158" customFormat="1" ht="20.25">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5"/>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6"/>
        <v>0</v>
      </c>
      <c r="Y2219" s="202"/>
      <c r="Z2219" s="202"/>
      <c r="AB2219" s="203" t="str">
        <f t="shared" si="107"/>
        <v/>
      </c>
    </row>
    <row r="2220" spans="1:28" s="158" customFormat="1" ht="20.25">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5"/>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6"/>
        <v>0</v>
      </c>
      <c r="Y2220" s="202"/>
      <c r="Z2220" s="202"/>
      <c r="AB2220" s="203" t="str">
        <f t="shared" si="107"/>
        <v/>
      </c>
    </row>
    <row r="2221" spans="1:28" s="158" customFormat="1" ht="20.25">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5"/>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6"/>
        <v>0</v>
      </c>
      <c r="Y2221" s="202"/>
      <c r="Z2221" s="202"/>
      <c r="AB2221" s="203" t="str">
        <f t="shared" si="107"/>
        <v/>
      </c>
    </row>
    <row r="2222" spans="1:28" s="158" customFormat="1" ht="20.25">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5"/>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6"/>
        <v>0</v>
      </c>
      <c r="Y2222" s="202"/>
      <c r="Z2222" s="202"/>
      <c r="AB2222" s="203" t="str">
        <f t="shared" si="107"/>
        <v/>
      </c>
    </row>
    <row r="2223" spans="1:28" s="158" customFormat="1" ht="20.25">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5"/>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6"/>
        <v>0</v>
      </c>
      <c r="Y2223" s="202"/>
      <c r="Z2223" s="202"/>
      <c r="AB2223" s="203" t="str">
        <f t="shared" si="107"/>
        <v/>
      </c>
    </row>
    <row r="2224" spans="1:28" s="158" customFormat="1" ht="20.25">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5"/>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6"/>
        <v>0</v>
      </c>
      <c r="Y2224" s="202"/>
      <c r="Z2224" s="202"/>
      <c r="AB2224" s="203" t="str">
        <f t="shared" si="107"/>
        <v/>
      </c>
    </row>
    <row r="2225" spans="1:28" s="158" customFormat="1" ht="20.25">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5"/>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6"/>
        <v>0</v>
      </c>
      <c r="Y2225" s="202"/>
      <c r="Z2225" s="202"/>
      <c r="AB2225" s="203" t="str">
        <f t="shared" si="107"/>
        <v/>
      </c>
    </row>
    <row r="2226" spans="1:28" s="158" customFormat="1" ht="20.25">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5"/>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6"/>
        <v>0</v>
      </c>
      <c r="Y2226" s="202"/>
      <c r="Z2226" s="202"/>
      <c r="AB2226" s="203" t="str">
        <f t="shared" si="107"/>
        <v/>
      </c>
    </row>
    <row r="2227" spans="1:28" s="158" customFormat="1" ht="20.25">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5"/>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6"/>
        <v>0</v>
      </c>
      <c r="Y2227" s="202"/>
      <c r="Z2227" s="202"/>
      <c r="AB2227" s="203" t="str">
        <f t="shared" si="107"/>
        <v/>
      </c>
    </row>
    <row r="2228" spans="1:28" s="158" customFormat="1" ht="20.25">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5"/>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6"/>
        <v>0</v>
      </c>
      <c r="Y2228" s="202"/>
      <c r="Z2228" s="202"/>
      <c r="AB2228" s="203" t="str">
        <f t="shared" si="107"/>
        <v/>
      </c>
    </row>
    <row r="2229" spans="1:28" s="158" customFormat="1" ht="20.25">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5"/>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6"/>
        <v>0</v>
      </c>
      <c r="Y2229" s="202"/>
      <c r="Z2229" s="202"/>
      <c r="AB2229" s="203" t="str">
        <f t="shared" si="107"/>
        <v/>
      </c>
    </row>
    <row r="2230" spans="1:28" s="158" customFormat="1" ht="20.25">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5"/>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6"/>
        <v>0</v>
      </c>
      <c r="Y2230" s="202"/>
      <c r="Z2230" s="202"/>
      <c r="AB2230" s="203" t="str">
        <f t="shared" si="107"/>
        <v/>
      </c>
    </row>
    <row r="2231" spans="1:28" s="158" customFormat="1" ht="20.25">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5"/>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6"/>
        <v>0</v>
      </c>
      <c r="Y2231" s="202"/>
      <c r="Z2231" s="202"/>
      <c r="AB2231" s="203" t="str">
        <f t="shared" si="107"/>
        <v/>
      </c>
    </row>
    <row r="2232" spans="1:28" s="158" customFormat="1" ht="20.25">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5"/>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6"/>
        <v>0</v>
      </c>
      <c r="Y2232" s="202"/>
      <c r="Z2232" s="202"/>
      <c r="AB2232" s="203" t="str">
        <f t="shared" si="107"/>
        <v/>
      </c>
    </row>
    <row r="2233" spans="1:28" s="158" customFormat="1" ht="20.25">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5"/>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6"/>
        <v>0</v>
      </c>
      <c r="Y2233" s="202"/>
      <c r="Z2233" s="202"/>
      <c r="AB2233" s="203" t="str">
        <f t="shared" si="107"/>
        <v/>
      </c>
    </row>
    <row r="2234" spans="1:28" s="158" customFormat="1" ht="20.25">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5"/>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6"/>
        <v>0</v>
      </c>
      <c r="Y2234" s="202"/>
      <c r="Z2234" s="202"/>
      <c r="AB2234" s="203" t="str">
        <f t="shared" si="107"/>
        <v/>
      </c>
    </row>
    <row r="2235" spans="1:28" s="158" customFormat="1" ht="20.25">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5"/>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6"/>
        <v>0</v>
      </c>
      <c r="Y2235" s="202"/>
      <c r="Z2235" s="202"/>
      <c r="AB2235" s="203" t="str">
        <f t="shared" si="107"/>
        <v/>
      </c>
    </row>
    <row r="2236" spans="1:28" s="158" customFormat="1" ht="20.25">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5"/>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6"/>
        <v>0</v>
      </c>
      <c r="Y2236" s="202"/>
      <c r="Z2236" s="202"/>
      <c r="AB2236" s="203" t="str">
        <f t="shared" si="107"/>
        <v/>
      </c>
    </row>
    <row r="2237" spans="1:28" s="158" customFormat="1" ht="20.25">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5"/>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6"/>
        <v>0</v>
      </c>
      <c r="Y2237" s="202"/>
      <c r="Z2237" s="202"/>
      <c r="AB2237" s="203" t="str">
        <f t="shared" si="107"/>
        <v/>
      </c>
    </row>
    <row r="2238" spans="1:28" s="158" customFormat="1" ht="20.25">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5"/>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6"/>
        <v>0</v>
      </c>
      <c r="Y2238" s="202"/>
      <c r="Z2238" s="202"/>
      <c r="AB2238" s="203" t="str">
        <f t="shared" si="107"/>
        <v/>
      </c>
    </row>
    <row r="2239" spans="1:28" s="158" customFormat="1" ht="20.25">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5"/>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6"/>
        <v>0</v>
      </c>
      <c r="Y2239" s="202"/>
      <c r="Z2239" s="202"/>
      <c r="AB2239" s="203" t="str">
        <f t="shared" si="107"/>
        <v/>
      </c>
    </row>
    <row r="2240" spans="1:28" s="158" customFormat="1" ht="20.25">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5"/>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6"/>
        <v>0</v>
      </c>
      <c r="Y2240" s="202"/>
      <c r="Z2240" s="202"/>
      <c r="AB2240" s="203" t="str">
        <f t="shared" si="107"/>
        <v/>
      </c>
    </row>
    <row r="2241" spans="1:28" s="158" customFormat="1" ht="20.25">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5"/>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6"/>
        <v>0</v>
      </c>
      <c r="Y2241" s="202"/>
      <c r="Z2241" s="202"/>
      <c r="AB2241" s="203" t="str">
        <f t="shared" si="107"/>
        <v/>
      </c>
    </row>
    <row r="2242" spans="1:28" s="158" customFormat="1" ht="20.25">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5"/>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6"/>
        <v>0</v>
      </c>
      <c r="Y2242" s="202"/>
      <c r="Z2242" s="202"/>
      <c r="AB2242" s="203" t="str">
        <f t="shared" si="107"/>
        <v/>
      </c>
    </row>
    <row r="2243" spans="1:28" s="158" customFormat="1" ht="20.25">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5"/>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6"/>
        <v>0</v>
      </c>
      <c r="Y2243" s="202"/>
      <c r="Z2243" s="202"/>
      <c r="AB2243" s="203" t="str">
        <f t="shared" si="107"/>
        <v/>
      </c>
    </row>
    <row r="2244" spans="1:28" s="158" customFormat="1" ht="20.25">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5"/>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6"/>
        <v>0</v>
      </c>
      <c r="Y2244" s="202"/>
      <c r="Z2244" s="202"/>
      <c r="AB2244" s="203" t="str">
        <f t="shared" si="107"/>
        <v/>
      </c>
    </row>
    <row r="2245" spans="1:28" s="158" customFormat="1" ht="20.25">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8">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9">IF(AND(C2245="Smelter not listed",OR(LEN(D2245)=0,LEN(E2245)=0)),1,0)</f>
        <v>0</v>
      </c>
      <c r="Y2245" s="202"/>
      <c r="Z2245" s="202"/>
      <c r="AB2245" s="203" t="str">
        <f t="shared" ref="AB2245:AB2308" si="110">B2245&amp;C2245</f>
        <v/>
      </c>
    </row>
    <row r="2246" spans="1:28" s="158" customFormat="1" ht="20.25">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8"/>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9"/>
        <v>0</v>
      </c>
      <c r="Y2246" s="202"/>
      <c r="Z2246" s="202"/>
      <c r="AB2246" s="203" t="str">
        <f t="shared" si="110"/>
        <v/>
      </c>
    </row>
    <row r="2247" spans="1:28" s="158" customFormat="1" ht="20.25">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8"/>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9"/>
        <v>0</v>
      </c>
      <c r="Y2247" s="202"/>
      <c r="Z2247" s="202"/>
      <c r="AB2247" s="203" t="str">
        <f t="shared" si="110"/>
        <v/>
      </c>
    </row>
    <row r="2248" spans="1:28" s="158" customFormat="1" ht="20.25">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8"/>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9"/>
        <v>0</v>
      </c>
      <c r="Y2248" s="202"/>
      <c r="Z2248" s="202"/>
      <c r="AB2248" s="203" t="str">
        <f t="shared" si="110"/>
        <v/>
      </c>
    </row>
    <row r="2249" spans="1:28" s="158" customFormat="1" ht="20.25">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8"/>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9"/>
        <v>0</v>
      </c>
      <c r="Y2249" s="202"/>
      <c r="Z2249" s="202"/>
      <c r="AB2249" s="203" t="str">
        <f t="shared" si="110"/>
        <v/>
      </c>
    </row>
    <row r="2250" spans="1:28" s="158" customFormat="1" ht="20.25">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8"/>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9"/>
        <v>0</v>
      </c>
      <c r="Y2250" s="202"/>
      <c r="Z2250" s="202"/>
      <c r="AB2250" s="203" t="str">
        <f t="shared" si="110"/>
        <v/>
      </c>
    </row>
    <row r="2251" spans="1:28" s="158" customFormat="1" ht="20.25">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8"/>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9"/>
        <v>0</v>
      </c>
      <c r="Y2251" s="202"/>
      <c r="Z2251" s="202"/>
      <c r="AB2251" s="203" t="str">
        <f t="shared" si="110"/>
        <v/>
      </c>
    </row>
    <row r="2252" spans="1:28" s="158" customFormat="1" ht="20.25">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8"/>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9"/>
        <v>0</v>
      </c>
      <c r="Y2252" s="202"/>
      <c r="Z2252" s="202"/>
      <c r="AB2252" s="203" t="str">
        <f t="shared" si="110"/>
        <v/>
      </c>
    </row>
    <row r="2253" spans="1:28" s="158" customFormat="1" ht="20.25">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8"/>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9"/>
        <v>0</v>
      </c>
      <c r="Y2253" s="202"/>
      <c r="Z2253" s="202"/>
      <c r="AB2253" s="203" t="str">
        <f t="shared" si="110"/>
        <v/>
      </c>
    </row>
    <row r="2254" spans="1:28" s="158" customFormat="1" ht="20.25">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8"/>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9"/>
        <v>0</v>
      </c>
      <c r="Y2254" s="202"/>
      <c r="Z2254" s="202"/>
      <c r="AB2254" s="203" t="str">
        <f t="shared" si="110"/>
        <v/>
      </c>
    </row>
    <row r="2255" spans="1:28" s="158" customFormat="1" ht="20.25">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8"/>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9"/>
        <v>0</v>
      </c>
      <c r="Y2255" s="202"/>
      <c r="Z2255" s="202"/>
      <c r="AB2255" s="203" t="str">
        <f t="shared" si="110"/>
        <v/>
      </c>
    </row>
    <row r="2256" spans="1:28" s="158" customFormat="1" ht="20.25">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8"/>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9"/>
        <v>0</v>
      </c>
      <c r="Y2256" s="202"/>
      <c r="Z2256" s="202"/>
      <c r="AB2256" s="203" t="str">
        <f t="shared" si="110"/>
        <v/>
      </c>
    </row>
    <row r="2257" spans="1:28" s="158" customFormat="1" ht="20.25">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8"/>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9"/>
        <v>0</v>
      </c>
      <c r="Y2257" s="202"/>
      <c r="Z2257" s="202"/>
      <c r="AB2257" s="203" t="str">
        <f t="shared" si="110"/>
        <v/>
      </c>
    </row>
    <row r="2258" spans="1:28" s="158" customFormat="1" ht="20.25">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8"/>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9"/>
        <v>0</v>
      </c>
      <c r="Y2258" s="202"/>
      <c r="Z2258" s="202"/>
      <c r="AB2258" s="203" t="str">
        <f t="shared" si="110"/>
        <v/>
      </c>
    </row>
    <row r="2259" spans="1:28" s="158" customFormat="1" ht="20.25">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8"/>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9"/>
        <v>0</v>
      </c>
      <c r="Y2259" s="202"/>
      <c r="Z2259" s="202"/>
      <c r="AB2259" s="203" t="str">
        <f t="shared" si="110"/>
        <v/>
      </c>
    </row>
    <row r="2260" spans="1:28" s="158" customFormat="1" ht="20.25">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8"/>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9"/>
        <v>0</v>
      </c>
      <c r="Y2260" s="202"/>
      <c r="Z2260" s="202"/>
      <c r="AB2260" s="203" t="str">
        <f t="shared" si="110"/>
        <v/>
      </c>
    </row>
    <row r="2261" spans="1:28" s="158" customFormat="1" ht="20.25">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8"/>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9"/>
        <v>0</v>
      </c>
      <c r="Y2261" s="202"/>
      <c r="Z2261" s="202"/>
      <c r="AB2261" s="203" t="str">
        <f t="shared" si="110"/>
        <v/>
      </c>
    </row>
    <row r="2262" spans="1:28" s="158" customFormat="1" ht="20.25">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8"/>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9"/>
        <v>0</v>
      </c>
      <c r="Y2262" s="202"/>
      <c r="Z2262" s="202"/>
      <c r="AB2262" s="203" t="str">
        <f t="shared" si="110"/>
        <v/>
      </c>
    </row>
    <row r="2263" spans="1:28" s="158" customFormat="1" ht="20.25">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8"/>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9"/>
        <v>0</v>
      </c>
      <c r="Y2263" s="202"/>
      <c r="Z2263" s="202"/>
      <c r="AB2263" s="203" t="str">
        <f t="shared" si="110"/>
        <v/>
      </c>
    </row>
    <row r="2264" spans="1:28" s="158" customFormat="1" ht="20.25">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8"/>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9"/>
        <v>0</v>
      </c>
      <c r="Y2264" s="202"/>
      <c r="Z2264" s="202"/>
      <c r="AB2264" s="203" t="str">
        <f t="shared" si="110"/>
        <v/>
      </c>
    </row>
    <row r="2265" spans="1:28" s="158" customFormat="1" ht="20.25">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8"/>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9"/>
        <v>0</v>
      </c>
      <c r="Y2265" s="202"/>
      <c r="Z2265" s="202"/>
      <c r="AB2265" s="203" t="str">
        <f t="shared" si="110"/>
        <v/>
      </c>
    </row>
    <row r="2266" spans="1:28" s="158" customFormat="1" ht="20.25">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8"/>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9"/>
        <v>0</v>
      </c>
      <c r="Y2266" s="202"/>
      <c r="Z2266" s="202"/>
      <c r="AB2266" s="203" t="str">
        <f t="shared" si="110"/>
        <v/>
      </c>
    </row>
    <row r="2267" spans="1:28" s="158" customFormat="1" ht="20.25">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8"/>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9"/>
        <v>0</v>
      </c>
      <c r="Y2267" s="202"/>
      <c r="Z2267" s="202"/>
      <c r="AB2267" s="203" t="str">
        <f t="shared" si="110"/>
        <v/>
      </c>
    </row>
    <row r="2268" spans="1:28" s="158" customFormat="1" ht="20.25">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8"/>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9"/>
        <v>0</v>
      </c>
      <c r="Y2268" s="202"/>
      <c r="Z2268" s="202"/>
      <c r="AB2268" s="203" t="str">
        <f t="shared" si="110"/>
        <v/>
      </c>
    </row>
    <row r="2269" spans="1:28" s="158" customFormat="1" ht="20.25">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8"/>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9"/>
        <v>0</v>
      </c>
      <c r="Y2269" s="202"/>
      <c r="Z2269" s="202"/>
      <c r="AB2269" s="203" t="str">
        <f t="shared" si="110"/>
        <v/>
      </c>
    </row>
    <row r="2270" spans="1:28" s="158" customFormat="1" ht="20.25">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8"/>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9"/>
        <v>0</v>
      </c>
      <c r="Y2270" s="202"/>
      <c r="Z2270" s="202"/>
      <c r="AB2270" s="203" t="str">
        <f t="shared" si="110"/>
        <v/>
      </c>
    </row>
    <row r="2271" spans="1:28" s="158" customFormat="1" ht="20.25">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8"/>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9"/>
        <v>0</v>
      </c>
      <c r="Y2271" s="202"/>
      <c r="Z2271" s="202"/>
      <c r="AB2271" s="203" t="str">
        <f t="shared" si="110"/>
        <v/>
      </c>
    </row>
    <row r="2272" spans="1:28" s="158" customFormat="1" ht="20.25">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8"/>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9"/>
        <v>0</v>
      </c>
      <c r="Y2272" s="202"/>
      <c r="Z2272" s="202"/>
      <c r="AB2272" s="203" t="str">
        <f t="shared" si="110"/>
        <v/>
      </c>
    </row>
    <row r="2273" spans="1:28" s="158" customFormat="1" ht="20.25">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8"/>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9"/>
        <v>0</v>
      </c>
      <c r="Y2273" s="202"/>
      <c r="Z2273" s="202"/>
      <c r="AB2273" s="203" t="str">
        <f t="shared" si="110"/>
        <v/>
      </c>
    </row>
    <row r="2274" spans="1:28" s="158" customFormat="1" ht="20.25">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8"/>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9"/>
        <v>0</v>
      </c>
      <c r="Y2274" s="202"/>
      <c r="Z2274" s="202"/>
      <c r="AB2274" s="203" t="str">
        <f t="shared" si="110"/>
        <v/>
      </c>
    </row>
    <row r="2275" spans="1:28" s="158" customFormat="1" ht="20.25">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8"/>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9"/>
        <v>0</v>
      </c>
      <c r="Y2275" s="202"/>
      <c r="Z2275" s="202"/>
      <c r="AB2275" s="203" t="str">
        <f t="shared" si="110"/>
        <v/>
      </c>
    </row>
    <row r="2276" spans="1:28" s="158" customFormat="1" ht="20.25">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8"/>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9"/>
        <v>0</v>
      </c>
      <c r="Y2276" s="202"/>
      <c r="Z2276" s="202"/>
      <c r="AB2276" s="203" t="str">
        <f t="shared" si="110"/>
        <v/>
      </c>
    </row>
    <row r="2277" spans="1:28" s="158" customFormat="1" ht="20.25">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8"/>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9"/>
        <v>0</v>
      </c>
      <c r="Y2277" s="202"/>
      <c r="Z2277" s="202"/>
      <c r="AB2277" s="203" t="str">
        <f t="shared" si="110"/>
        <v/>
      </c>
    </row>
    <row r="2278" spans="1:28" s="158" customFormat="1" ht="20.25">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8"/>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9"/>
        <v>0</v>
      </c>
      <c r="Y2278" s="202"/>
      <c r="Z2278" s="202"/>
      <c r="AB2278" s="203" t="str">
        <f t="shared" si="110"/>
        <v/>
      </c>
    </row>
    <row r="2279" spans="1:28" s="158" customFormat="1" ht="20.25">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8"/>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9"/>
        <v>0</v>
      </c>
      <c r="Y2279" s="202"/>
      <c r="Z2279" s="202"/>
      <c r="AB2279" s="203" t="str">
        <f t="shared" si="110"/>
        <v/>
      </c>
    </row>
    <row r="2280" spans="1:28" s="158" customFormat="1" ht="20.25">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8"/>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9"/>
        <v>0</v>
      </c>
      <c r="Y2280" s="202"/>
      <c r="Z2280" s="202"/>
      <c r="AB2280" s="203" t="str">
        <f t="shared" si="110"/>
        <v/>
      </c>
    </row>
    <row r="2281" spans="1:28" s="158" customFormat="1" ht="20.25">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8"/>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9"/>
        <v>0</v>
      </c>
      <c r="Y2281" s="202"/>
      <c r="Z2281" s="202"/>
      <c r="AB2281" s="203" t="str">
        <f t="shared" si="110"/>
        <v/>
      </c>
    </row>
    <row r="2282" spans="1:28" s="158" customFormat="1" ht="20.25">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8"/>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9"/>
        <v>0</v>
      </c>
      <c r="Y2282" s="202"/>
      <c r="Z2282" s="202"/>
      <c r="AB2282" s="203" t="str">
        <f t="shared" si="110"/>
        <v/>
      </c>
    </row>
    <row r="2283" spans="1:28" s="158" customFormat="1" ht="20.25">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8"/>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9"/>
        <v>0</v>
      </c>
      <c r="Y2283" s="202"/>
      <c r="Z2283" s="202"/>
      <c r="AB2283" s="203" t="str">
        <f t="shared" si="110"/>
        <v/>
      </c>
    </row>
    <row r="2284" spans="1:28" s="158" customFormat="1" ht="20.25">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8"/>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9"/>
        <v>0</v>
      </c>
      <c r="Y2284" s="202"/>
      <c r="Z2284" s="202"/>
      <c r="AB2284" s="203" t="str">
        <f t="shared" si="110"/>
        <v/>
      </c>
    </row>
    <row r="2285" spans="1:28" s="158" customFormat="1" ht="20.25">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8"/>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9"/>
        <v>0</v>
      </c>
      <c r="Y2285" s="202"/>
      <c r="Z2285" s="202"/>
      <c r="AB2285" s="203" t="str">
        <f t="shared" si="110"/>
        <v/>
      </c>
    </row>
    <row r="2286" spans="1:28" s="158" customFormat="1" ht="20.25">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8"/>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9"/>
        <v>0</v>
      </c>
      <c r="Y2286" s="202"/>
      <c r="Z2286" s="202"/>
      <c r="AB2286" s="203" t="str">
        <f t="shared" si="110"/>
        <v/>
      </c>
    </row>
    <row r="2287" spans="1:28" s="158" customFormat="1" ht="20.25">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8"/>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9"/>
        <v>0</v>
      </c>
      <c r="Y2287" s="202"/>
      <c r="Z2287" s="202"/>
      <c r="AB2287" s="203" t="str">
        <f t="shared" si="110"/>
        <v/>
      </c>
    </row>
    <row r="2288" spans="1:28" s="158" customFormat="1" ht="20.25">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8"/>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9"/>
        <v>0</v>
      </c>
      <c r="Y2288" s="202"/>
      <c r="Z2288" s="202"/>
      <c r="AB2288" s="203" t="str">
        <f t="shared" si="110"/>
        <v/>
      </c>
    </row>
    <row r="2289" spans="1:28" s="158" customFormat="1" ht="20.25">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8"/>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9"/>
        <v>0</v>
      </c>
      <c r="Y2289" s="202"/>
      <c r="Z2289" s="202"/>
      <c r="AB2289" s="203" t="str">
        <f t="shared" si="110"/>
        <v/>
      </c>
    </row>
    <row r="2290" spans="1:28" s="158" customFormat="1" ht="20.25">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8"/>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9"/>
        <v>0</v>
      </c>
      <c r="Y2290" s="202"/>
      <c r="Z2290" s="202"/>
      <c r="AB2290" s="203" t="str">
        <f t="shared" si="110"/>
        <v/>
      </c>
    </row>
    <row r="2291" spans="1:28" s="158" customFormat="1" ht="20.25">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8"/>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9"/>
        <v>0</v>
      </c>
      <c r="Y2291" s="202"/>
      <c r="Z2291" s="202"/>
      <c r="AB2291" s="203" t="str">
        <f t="shared" si="110"/>
        <v/>
      </c>
    </row>
    <row r="2292" spans="1:28" s="158" customFormat="1" ht="20.25">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8"/>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9"/>
        <v>0</v>
      </c>
      <c r="Y2292" s="202"/>
      <c r="Z2292" s="202"/>
      <c r="AB2292" s="203" t="str">
        <f t="shared" si="110"/>
        <v/>
      </c>
    </row>
    <row r="2293" spans="1:28" s="158" customFormat="1" ht="20.25">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8"/>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9"/>
        <v>0</v>
      </c>
      <c r="Y2293" s="202"/>
      <c r="Z2293" s="202"/>
      <c r="AB2293" s="203" t="str">
        <f t="shared" si="110"/>
        <v/>
      </c>
    </row>
    <row r="2294" spans="1:28" s="158" customFormat="1" ht="20.25">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8"/>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9"/>
        <v>0</v>
      </c>
      <c r="Y2294" s="202"/>
      <c r="Z2294" s="202"/>
      <c r="AB2294" s="203" t="str">
        <f t="shared" si="110"/>
        <v/>
      </c>
    </row>
    <row r="2295" spans="1:28" s="158" customFormat="1" ht="20.25">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8"/>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9"/>
        <v>0</v>
      </c>
      <c r="Y2295" s="202"/>
      <c r="Z2295" s="202"/>
      <c r="AB2295" s="203" t="str">
        <f t="shared" si="110"/>
        <v/>
      </c>
    </row>
    <row r="2296" spans="1:28" s="158" customFormat="1" ht="20.25">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8"/>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9"/>
        <v>0</v>
      </c>
      <c r="Y2296" s="202"/>
      <c r="Z2296" s="202"/>
      <c r="AB2296" s="203" t="str">
        <f t="shared" si="110"/>
        <v/>
      </c>
    </row>
    <row r="2297" spans="1:28" s="158" customFormat="1" ht="20.25">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8"/>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9"/>
        <v>0</v>
      </c>
      <c r="Y2297" s="202"/>
      <c r="Z2297" s="202"/>
      <c r="AB2297" s="203" t="str">
        <f t="shared" si="110"/>
        <v/>
      </c>
    </row>
    <row r="2298" spans="1:28" s="158" customFormat="1" ht="20.25">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8"/>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9"/>
        <v>0</v>
      </c>
      <c r="Y2298" s="202"/>
      <c r="Z2298" s="202"/>
      <c r="AB2298" s="203" t="str">
        <f t="shared" si="110"/>
        <v/>
      </c>
    </row>
    <row r="2299" spans="1:28" s="158" customFormat="1" ht="20.25">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8"/>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9"/>
        <v>0</v>
      </c>
      <c r="Y2299" s="202"/>
      <c r="Z2299" s="202"/>
      <c r="AB2299" s="203" t="str">
        <f t="shared" si="110"/>
        <v/>
      </c>
    </row>
    <row r="2300" spans="1:28" s="158" customFormat="1" ht="20.25">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8"/>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9"/>
        <v>0</v>
      </c>
      <c r="Y2300" s="202"/>
      <c r="Z2300" s="202"/>
      <c r="AB2300" s="203" t="str">
        <f t="shared" si="110"/>
        <v/>
      </c>
    </row>
    <row r="2301" spans="1:28" s="158" customFormat="1" ht="20.25">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8"/>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9"/>
        <v>0</v>
      </c>
      <c r="Y2301" s="202"/>
      <c r="Z2301" s="202"/>
      <c r="AB2301" s="203" t="str">
        <f t="shared" si="110"/>
        <v/>
      </c>
    </row>
    <row r="2302" spans="1:28" s="158" customFormat="1" ht="20.25">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8"/>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9"/>
        <v>0</v>
      </c>
      <c r="Y2302" s="202"/>
      <c r="Z2302" s="202"/>
      <c r="AB2302" s="203" t="str">
        <f t="shared" si="110"/>
        <v/>
      </c>
    </row>
    <row r="2303" spans="1:28" s="158" customFormat="1" ht="20.25">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8"/>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9"/>
        <v>0</v>
      </c>
      <c r="Y2303" s="202"/>
      <c r="Z2303" s="202"/>
      <c r="AB2303" s="203" t="str">
        <f t="shared" si="110"/>
        <v/>
      </c>
    </row>
    <row r="2304" spans="1:28" s="158" customFormat="1" ht="20.25">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8"/>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9"/>
        <v>0</v>
      </c>
      <c r="Y2304" s="202"/>
      <c r="Z2304" s="202"/>
      <c r="AB2304" s="203" t="str">
        <f t="shared" si="110"/>
        <v/>
      </c>
    </row>
    <row r="2305" spans="1:28" s="158" customFormat="1" ht="20.25">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8"/>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9"/>
        <v>0</v>
      </c>
      <c r="Y2305" s="202"/>
      <c r="Z2305" s="202"/>
      <c r="AB2305" s="203" t="str">
        <f t="shared" si="110"/>
        <v/>
      </c>
    </row>
    <row r="2306" spans="1:28" s="158" customFormat="1" ht="20.25">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8"/>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9"/>
        <v>0</v>
      </c>
      <c r="Y2306" s="202"/>
      <c r="Z2306" s="202"/>
      <c r="AB2306" s="203" t="str">
        <f t="shared" si="110"/>
        <v/>
      </c>
    </row>
    <row r="2307" spans="1:28" s="158" customFormat="1" ht="20.25">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8"/>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9"/>
        <v>0</v>
      </c>
      <c r="Y2307" s="202"/>
      <c r="Z2307" s="202"/>
      <c r="AB2307" s="203" t="str">
        <f t="shared" si="110"/>
        <v/>
      </c>
    </row>
    <row r="2308" spans="1:28" s="158" customFormat="1" ht="20.25">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8"/>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9"/>
        <v>0</v>
      </c>
      <c r="Y2308" s="202"/>
      <c r="Z2308" s="202"/>
      <c r="AB2308" s="203" t="str">
        <f t="shared" si="110"/>
        <v/>
      </c>
    </row>
    <row r="2309" spans="1:28" s="158" customFormat="1" ht="20.25">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11">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12">IF(AND(C2309="Smelter not listed",OR(LEN(D2309)=0,LEN(E2309)=0)),1,0)</f>
        <v>0</v>
      </c>
      <c r="Y2309" s="202"/>
      <c r="Z2309" s="202"/>
      <c r="AB2309" s="203" t="str">
        <f t="shared" ref="AB2309:AB2372" si="113">B2309&amp;C2309</f>
        <v/>
      </c>
    </row>
    <row r="2310" spans="1:28" s="158" customFormat="1" ht="20.25">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11"/>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12"/>
        <v>0</v>
      </c>
      <c r="Y2310" s="202"/>
      <c r="Z2310" s="202"/>
      <c r="AB2310" s="203" t="str">
        <f t="shared" si="113"/>
        <v/>
      </c>
    </row>
    <row r="2311" spans="1:28" s="158" customFormat="1" ht="20.25">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11"/>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12"/>
        <v>0</v>
      </c>
      <c r="Y2311" s="202"/>
      <c r="Z2311" s="202"/>
      <c r="AB2311" s="203" t="str">
        <f t="shared" si="113"/>
        <v/>
      </c>
    </row>
    <row r="2312" spans="1:28" s="158" customFormat="1" ht="20.25">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11"/>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12"/>
        <v>0</v>
      </c>
      <c r="Y2312" s="202"/>
      <c r="Z2312" s="202"/>
      <c r="AB2312" s="203" t="str">
        <f t="shared" si="113"/>
        <v/>
      </c>
    </row>
    <row r="2313" spans="1:28" s="158" customFormat="1" ht="20.25">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11"/>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12"/>
        <v>0</v>
      </c>
      <c r="Y2313" s="202"/>
      <c r="Z2313" s="202"/>
      <c r="AB2313" s="203" t="str">
        <f t="shared" si="113"/>
        <v/>
      </c>
    </row>
    <row r="2314" spans="1:28" s="158" customFormat="1" ht="20.25">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11"/>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12"/>
        <v>0</v>
      </c>
      <c r="Y2314" s="202"/>
      <c r="Z2314" s="202"/>
      <c r="AB2314" s="203" t="str">
        <f t="shared" si="113"/>
        <v/>
      </c>
    </row>
    <row r="2315" spans="1:28" s="158" customFormat="1" ht="20.25">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11"/>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12"/>
        <v>0</v>
      </c>
      <c r="Y2315" s="202"/>
      <c r="Z2315" s="202"/>
      <c r="AB2315" s="203" t="str">
        <f t="shared" si="113"/>
        <v/>
      </c>
    </row>
    <row r="2316" spans="1:28" s="158" customFormat="1" ht="20.25">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11"/>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12"/>
        <v>0</v>
      </c>
      <c r="Y2316" s="202"/>
      <c r="Z2316" s="202"/>
      <c r="AB2316" s="203" t="str">
        <f t="shared" si="113"/>
        <v/>
      </c>
    </row>
    <row r="2317" spans="1:28" s="158" customFormat="1" ht="20.25">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11"/>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12"/>
        <v>0</v>
      </c>
      <c r="Y2317" s="202"/>
      <c r="Z2317" s="202"/>
      <c r="AB2317" s="203" t="str">
        <f t="shared" si="113"/>
        <v/>
      </c>
    </row>
    <row r="2318" spans="1:28" s="158" customFormat="1" ht="20.25">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11"/>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12"/>
        <v>0</v>
      </c>
      <c r="Y2318" s="202"/>
      <c r="Z2318" s="202"/>
      <c r="AB2318" s="203" t="str">
        <f t="shared" si="113"/>
        <v/>
      </c>
    </row>
    <row r="2319" spans="1:28" s="158" customFormat="1" ht="20.25">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11"/>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12"/>
        <v>0</v>
      </c>
      <c r="Y2319" s="202"/>
      <c r="Z2319" s="202"/>
      <c r="AB2319" s="203" t="str">
        <f t="shared" si="113"/>
        <v/>
      </c>
    </row>
    <row r="2320" spans="1:28" s="158" customFormat="1" ht="20.25">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11"/>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12"/>
        <v>0</v>
      </c>
      <c r="Y2320" s="202"/>
      <c r="Z2320" s="202"/>
      <c r="AB2320" s="203" t="str">
        <f t="shared" si="113"/>
        <v/>
      </c>
    </row>
    <row r="2321" spans="1:28" s="158" customFormat="1" ht="20.25">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11"/>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12"/>
        <v>0</v>
      </c>
      <c r="Y2321" s="202"/>
      <c r="Z2321" s="202"/>
      <c r="AB2321" s="203" t="str">
        <f t="shared" si="113"/>
        <v/>
      </c>
    </row>
    <row r="2322" spans="1:28" s="158" customFormat="1" ht="20.25">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11"/>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12"/>
        <v>0</v>
      </c>
      <c r="Y2322" s="202"/>
      <c r="Z2322" s="202"/>
      <c r="AB2322" s="203" t="str">
        <f t="shared" si="113"/>
        <v/>
      </c>
    </row>
    <row r="2323" spans="1:28" s="158" customFormat="1" ht="20.25">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11"/>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12"/>
        <v>0</v>
      </c>
      <c r="Y2323" s="202"/>
      <c r="Z2323" s="202"/>
      <c r="AB2323" s="203" t="str">
        <f t="shared" si="113"/>
        <v/>
      </c>
    </row>
    <row r="2324" spans="1:28" s="158" customFormat="1" ht="20.25">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11"/>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12"/>
        <v>0</v>
      </c>
      <c r="Y2324" s="202"/>
      <c r="Z2324" s="202"/>
      <c r="AB2324" s="203" t="str">
        <f t="shared" si="113"/>
        <v/>
      </c>
    </row>
    <row r="2325" spans="1:28" s="158" customFormat="1" ht="20.25">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11"/>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12"/>
        <v>0</v>
      </c>
      <c r="Y2325" s="202"/>
      <c r="Z2325" s="202"/>
      <c r="AB2325" s="203" t="str">
        <f t="shared" si="113"/>
        <v/>
      </c>
    </row>
    <row r="2326" spans="1:28" s="158" customFormat="1" ht="20.25">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11"/>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12"/>
        <v>0</v>
      </c>
      <c r="Y2326" s="202"/>
      <c r="Z2326" s="202"/>
      <c r="AB2326" s="203" t="str">
        <f t="shared" si="113"/>
        <v/>
      </c>
    </row>
    <row r="2327" spans="1:28" s="158" customFormat="1" ht="20.25">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11"/>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12"/>
        <v>0</v>
      </c>
      <c r="Y2327" s="202"/>
      <c r="Z2327" s="202"/>
      <c r="AB2327" s="203" t="str">
        <f t="shared" si="113"/>
        <v/>
      </c>
    </row>
    <row r="2328" spans="1:28" s="158" customFormat="1" ht="20.25">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11"/>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12"/>
        <v>0</v>
      </c>
      <c r="Y2328" s="202"/>
      <c r="Z2328" s="202"/>
      <c r="AB2328" s="203" t="str">
        <f t="shared" si="113"/>
        <v/>
      </c>
    </row>
    <row r="2329" spans="1:28" s="158" customFormat="1" ht="20.25">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11"/>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12"/>
        <v>0</v>
      </c>
      <c r="Y2329" s="202"/>
      <c r="Z2329" s="202"/>
      <c r="AB2329" s="203" t="str">
        <f t="shared" si="113"/>
        <v/>
      </c>
    </row>
    <row r="2330" spans="1:28" s="158" customFormat="1" ht="20.25">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11"/>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12"/>
        <v>0</v>
      </c>
      <c r="Y2330" s="202"/>
      <c r="Z2330" s="202"/>
      <c r="AB2330" s="203" t="str">
        <f t="shared" si="113"/>
        <v/>
      </c>
    </row>
    <row r="2331" spans="1:28" s="158" customFormat="1" ht="20.25">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11"/>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12"/>
        <v>0</v>
      </c>
      <c r="Y2331" s="202"/>
      <c r="Z2331" s="202"/>
      <c r="AB2331" s="203" t="str">
        <f t="shared" si="113"/>
        <v/>
      </c>
    </row>
    <row r="2332" spans="1:28" s="158" customFormat="1" ht="20.25">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11"/>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12"/>
        <v>0</v>
      </c>
      <c r="Y2332" s="202"/>
      <c r="Z2332" s="202"/>
      <c r="AB2332" s="203" t="str">
        <f t="shared" si="113"/>
        <v/>
      </c>
    </row>
    <row r="2333" spans="1:28" s="158" customFormat="1" ht="20.25">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11"/>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12"/>
        <v>0</v>
      </c>
      <c r="Y2333" s="202"/>
      <c r="Z2333" s="202"/>
      <c r="AB2333" s="203" t="str">
        <f t="shared" si="113"/>
        <v/>
      </c>
    </row>
    <row r="2334" spans="1:28" s="158" customFormat="1" ht="20.25">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11"/>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12"/>
        <v>0</v>
      </c>
      <c r="Y2334" s="202"/>
      <c r="Z2334" s="202"/>
      <c r="AB2334" s="203" t="str">
        <f t="shared" si="113"/>
        <v/>
      </c>
    </row>
    <row r="2335" spans="1:28" s="158" customFormat="1" ht="20.25">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11"/>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12"/>
        <v>0</v>
      </c>
      <c r="Y2335" s="202"/>
      <c r="Z2335" s="202"/>
      <c r="AB2335" s="203" t="str">
        <f t="shared" si="113"/>
        <v/>
      </c>
    </row>
    <row r="2336" spans="1:28" s="158" customFormat="1" ht="20.25">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11"/>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12"/>
        <v>0</v>
      </c>
      <c r="Y2336" s="202"/>
      <c r="Z2336" s="202"/>
      <c r="AB2336" s="203" t="str">
        <f t="shared" si="113"/>
        <v/>
      </c>
    </row>
    <row r="2337" spans="1:28" s="158" customFormat="1" ht="20.25">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11"/>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12"/>
        <v>0</v>
      </c>
      <c r="Y2337" s="202"/>
      <c r="Z2337" s="202"/>
      <c r="AB2337" s="203" t="str">
        <f t="shared" si="113"/>
        <v/>
      </c>
    </row>
    <row r="2338" spans="1:28" s="158" customFormat="1" ht="20.25">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11"/>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12"/>
        <v>0</v>
      </c>
      <c r="Y2338" s="202"/>
      <c r="Z2338" s="202"/>
      <c r="AB2338" s="203" t="str">
        <f t="shared" si="113"/>
        <v/>
      </c>
    </row>
    <row r="2339" spans="1:28" s="158" customFormat="1" ht="20.25">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11"/>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12"/>
        <v>0</v>
      </c>
      <c r="Y2339" s="202"/>
      <c r="Z2339" s="202"/>
      <c r="AB2339" s="203" t="str">
        <f t="shared" si="113"/>
        <v/>
      </c>
    </row>
    <row r="2340" spans="1:28" s="158" customFormat="1" ht="20.25">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11"/>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12"/>
        <v>0</v>
      </c>
      <c r="Y2340" s="202"/>
      <c r="Z2340" s="202"/>
      <c r="AB2340" s="203" t="str">
        <f t="shared" si="113"/>
        <v/>
      </c>
    </row>
    <row r="2341" spans="1:28" s="158" customFormat="1" ht="20.25">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11"/>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12"/>
        <v>0</v>
      </c>
      <c r="Y2341" s="202"/>
      <c r="Z2341" s="202"/>
      <c r="AB2341" s="203" t="str">
        <f t="shared" si="113"/>
        <v/>
      </c>
    </row>
    <row r="2342" spans="1:28" s="158" customFormat="1" ht="20.25">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11"/>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12"/>
        <v>0</v>
      </c>
      <c r="Y2342" s="202"/>
      <c r="Z2342" s="202"/>
      <c r="AB2342" s="203" t="str">
        <f t="shared" si="113"/>
        <v/>
      </c>
    </row>
    <row r="2343" spans="1:28" s="158" customFormat="1" ht="20.25">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11"/>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12"/>
        <v>0</v>
      </c>
      <c r="Y2343" s="202"/>
      <c r="Z2343" s="202"/>
      <c r="AB2343" s="203" t="str">
        <f t="shared" si="113"/>
        <v/>
      </c>
    </row>
    <row r="2344" spans="1:28" s="158" customFormat="1" ht="20.25">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11"/>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12"/>
        <v>0</v>
      </c>
      <c r="Y2344" s="202"/>
      <c r="Z2344" s="202"/>
      <c r="AB2344" s="203" t="str">
        <f t="shared" si="113"/>
        <v/>
      </c>
    </row>
    <row r="2345" spans="1:28" s="158" customFormat="1" ht="20.25">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11"/>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12"/>
        <v>0</v>
      </c>
      <c r="Y2345" s="202"/>
      <c r="Z2345" s="202"/>
      <c r="AB2345" s="203" t="str">
        <f t="shared" si="113"/>
        <v/>
      </c>
    </row>
    <row r="2346" spans="1:28" s="158" customFormat="1" ht="20.25">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11"/>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12"/>
        <v>0</v>
      </c>
      <c r="Y2346" s="202"/>
      <c r="Z2346" s="202"/>
      <c r="AB2346" s="203" t="str">
        <f t="shared" si="113"/>
        <v/>
      </c>
    </row>
    <row r="2347" spans="1:28" s="158" customFormat="1" ht="20.25">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11"/>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12"/>
        <v>0</v>
      </c>
      <c r="Y2347" s="202"/>
      <c r="Z2347" s="202"/>
      <c r="AB2347" s="203" t="str">
        <f t="shared" si="113"/>
        <v/>
      </c>
    </row>
    <row r="2348" spans="1:28" s="158" customFormat="1" ht="20.25">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11"/>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12"/>
        <v>0</v>
      </c>
      <c r="Y2348" s="202"/>
      <c r="Z2348" s="202"/>
      <c r="AB2348" s="203" t="str">
        <f t="shared" si="113"/>
        <v/>
      </c>
    </row>
    <row r="2349" spans="1:28" s="158" customFormat="1" ht="20.25">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11"/>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12"/>
        <v>0</v>
      </c>
      <c r="Y2349" s="202"/>
      <c r="Z2349" s="202"/>
      <c r="AB2349" s="203" t="str">
        <f t="shared" si="113"/>
        <v/>
      </c>
    </row>
    <row r="2350" spans="1:28" s="158" customFormat="1" ht="20.25">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11"/>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12"/>
        <v>0</v>
      </c>
      <c r="Y2350" s="202"/>
      <c r="Z2350" s="202"/>
      <c r="AB2350" s="203" t="str">
        <f t="shared" si="113"/>
        <v/>
      </c>
    </row>
    <row r="2351" spans="1:28" s="158" customFormat="1" ht="20.25">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11"/>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12"/>
        <v>0</v>
      </c>
      <c r="Y2351" s="202"/>
      <c r="Z2351" s="202"/>
      <c r="AB2351" s="203" t="str">
        <f t="shared" si="113"/>
        <v/>
      </c>
    </row>
    <row r="2352" spans="1:28" s="158" customFormat="1" ht="20.25">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11"/>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12"/>
        <v>0</v>
      </c>
      <c r="Y2352" s="202"/>
      <c r="Z2352" s="202"/>
      <c r="AB2352" s="203" t="str">
        <f t="shared" si="113"/>
        <v/>
      </c>
    </row>
    <row r="2353" spans="1:28" s="158" customFormat="1" ht="20.25">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11"/>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12"/>
        <v>0</v>
      </c>
      <c r="Y2353" s="202"/>
      <c r="Z2353" s="202"/>
      <c r="AB2353" s="203" t="str">
        <f t="shared" si="113"/>
        <v/>
      </c>
    </row>
    <row r="2354" spans="1:28" s="158" customFormat="1" ht="20.25">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11"/>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12"/>
        <v>0</v>
      </c>
      <c r="Y2354" s="202"/>
      <c r="Z2354" s="202"/>
      <c r="AB2354" s="203" t="str">
        <f t="shared" si="113"/>
        <v/>
      </c>
    </row>
    <row r="2355" spans="1:28" s="158" customFormat="1" ht="20.25">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11"/>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12"/>
        <v>0</v>
      </c>
      <c r="Y2355" s="202"/>
      <c r="Z2355" s="202"/>
      <c r="AB2355" s="203" t="str">
        <f t="shared" si="113"/>
        <v/>
      </c>
    </row>
    <row r="2356" spans="1:28" s="158" customFormat="1" ht="20.25">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11"/>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12"/>
        <v>0</v>
      </c>
      <c r="Y2356" s="202"/>
      <c r="Z2356" s="202"/>
      <c r="AB2356" s="203" t="str">
        <f t="shared" si="113"/>
        <v/>
      </c>
    </row>
    <row r="2357" spans="1:28" s="158" customFormat="1" ht="20.25">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11"/>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12"/>
        <v>0</v>
      </c>
      <c r="Y2357" s="202"/>
      <c r="Z2357" s="202"/>
      <c r="AB2357" s="203" t="str">
        <f t="shared" si="113"/>
        <v/>
      </c>
    </row>
    <row r="2358" spans="1:28" s="158" customFormat="1" ht="20.25">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11"/>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12"/>
        <v>0</v>
      </c>
      <c r="Y2358" s="202"/>
      <c r="Z2358" s="202"/>
      <c r="AB2358" s="203" t="str">
        <f t="shared" si="113"/>
        <v/>
      </c>
    </row>
    <row r="2359" spans="1:28" s="158" customFormat="1" ht="20.25">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11"/>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12"/>
        <v>0</v>
      </c>
      <c r="Y2359" s="202"/>
      <c r="Z2359" s="202"/>
      <c r="AB2359" s="203" t="str">
        <f t="shared" si="113"/>
        <v/>
      </c>
    </row>
    <row r="2360" spans="1:28" s="158" customFormat="1" ht="20.25">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11"/>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12"/>
        <v>0</v>
      </c>
      <c r="Y2360" s="202"/>
      <c r="Z2360" s="202"/>
      <c r="AB2360" s="203" t="str">
        <f t="shared" si="113"/>
        <v/>
      </c>
    </row>
    <row r="2361" spans="1:28" s="158" customFormat="1" ht="20.25">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11"/>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12"/>
        <v>0</v>
      </c>
      <c r="Y2361" s="202"/>
      <c r="Z2361" s="202"/>
      <c r="AB2361" s="203" t="str">
        <f t="shared" si="113"/>
        <v/>
      </c>
    </row>
    <row r="2362" spans="1:28" s="158" customFormat="1" ht="20.25">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11"/>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12"/>
        <v>0</v>
      </c>
      <c r="Y2362" s="202"/>
      <c r="Z2362" s="202"/>
      <c r="AB2362" s="203" t="str">
        <f t="shared" si="113"/>
        <v/>
      </c>
    </row>
    <row r="2363" spans="1:28" s="158" customFormat="1" ht="20.25">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11"/>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12"/>
        <v>0</v>
      </c>
      <c r="Y2363" s="202"/>
      <c r="Z2363" s="202"/>
      <c r="AB2363" s="203" t="str">
        <f t="shared" si="113"/>
        <v/>
      </c>
    </row>
    <row r="2364" spans="1:28" s="158" customFormat="1" ht="20.25">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11"/>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12"/>
        <v>0</v>
      </c>
      <c r="Y2364" s="202"/>
      <c r="Z2364" s="202"/>
      <c r="AB2364" s="203" t="str">
        <f t="shared" si="113"/>
        <v/>
      </c>
    </row>
    <row r="2365" spans="1:28" s="158" customFormat="1" ht="20.25">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11"/>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12"/>
        <v>0</v>
      </c>
      <c r="Y2365" s="202"/>
      <c r="Z2365" s="202"/>
      <c r="AB2365" s="203" t="str">
        <f t="shared" si="113"/>
        <v/>
      </c>
    </row>
    <row r="2366" spans="1:28" s="158" customFormat="1" ht="20.25">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11"/>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12"/>
        <v>0</v>
      </c>
      <c r="Y2366" s="202"/>
      <c r="Z2366" s="202"/>
      <c r="AB2366" s="203" t="str">
        <f t="shared" si="113"/>
        <v/>
      </c>
    </row>
    <row r="2367" spans="1:28" s="158" customFormat="1" ht="20.25">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11"/>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12"/>
        <v>0</v>
      </c>
      <c r="Y2367" s="202"/>
      <c r="Z2367" s="202"/>
      <c r="AB2367" s="203" t="str">
        <f t="shared" si="113"/>
        <v/>
      </c>
    </row>
    <row r="2368" spans="1:28" s="158" customFormat="1" ht="20.25">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11"/>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12"/>
        <v>0</v>
      </c>
      <c r="Y2368" s="202"/>
      <c r="Z2368" s="202"/>
      <c r="AB2368" s="203" t="str">
        <f t="shared" si="113"/>
        <v/>
      </c>
    </row>
    <row r="2369" spans="1:28" s="158" customFormat="1" ht="20.25">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11"/>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12"/>
        <v>0</v>
      </c>
      <c r="Y2369" s="202"/>
      <c r="Z2369" s="202"/>
      <c r="AB2369" s="203" t="str">
        <f t="shared" si="113"/>
        <v/>
      </c>
    </row>
    <row r="2370" spans="1:28" s="158" customFormat="1" ht="20.25">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11"/>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12"/>
        <v>0</v>
      </c>
      <c r="Y2370" s="202"/>
      <c r="Z2370" s="202"/>
      <c r="AB2370" s="203" t="str">
        <f t="shared" si="113"/>
        <v/>
      </c>
    </row>
    <row r="2371" spans="1:28" s="158" customFormat="1" ht="20.25">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11"/>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12"/>
        <v>0</v>
      </c>
      <c r="Y2371" s="202"/>
      <c r="Z2371" s="202"/>
      <c r="AB2371" s="203" t="str">
        <f t="shared" si="113"/>
        <v/>
      </c>
    </row>
    <row r="2372" spans="1:28" s="158" customFormat="1" ht="20.25">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11"/>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12"/>
        <v>0</v>
      </c>
      <c r="Y2372" s="202"/>
      <c r="Z2372" s="202"/>
      <c r="AB2372" s="203" t="str">
        <f t="shared" si="113"/>
        <v/>
      </c>
    </row>
    <row r="2373" spans="1:28" s="158" customFormat="1" ht="20.25">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4">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5">IF(AND(C2373="Smelter not listed",OR(LEN(D2373)=0,LEN(E2373)=0)),1,0)</f>
        <v>0</v>
      </c>
      <c r="Y2373" s="202"/>
      <c r="Z2373" s="202"/>
      <c r="AB2373" s="203" t="str">
        <f t="shared" ref="AB2373:AB2436" si="116">B2373&amp;C2373</f>
        <v/>
      </c>
    </row>
    <row r="2374" spans="1:28" s="158" customFormat="1" ht="20.25">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4"/>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5"/>
        <v>0</v>
      </c>
      <c r="Y2374" s="202"/>
      <c r="Z2374" s="202"/>
      <c r="AB2374" s="203" t="str">
        <f t="shared" si="116"/>
        <v/>
      </c>
    </row>
    <row r="2375" spans="1:28" s="158" customFormat="1" ht="20.25">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4"/>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5"/>
        <v>0</v>
      </c>
      <c r="Y2375" s="202"/>
      <c r="Z2375" s="202"/>
      <c r="AB2375" s="203" t="str">
        <f t="shared" si="116"/>
        <v/>
      </c>
    </row>
    <row r="2376" spans="1:28" s="158" customFormat="1" ht="20.25">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4"/>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5"/>
        <v>0</v>
      </c>
      <c r="Y2376" s="202"/>
      <c r="Z2376" s="202"/>
      <c r="AB2376" s="203" t="str">
        <f t="shared" si="116"/>
        <v/>
      </c>
    </row>
    <row r="2377" spans="1:28" s="158" customFormat="1" ht="20.25">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4"/>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5"/>
        <v>0</v>
      </c>
      <c r="Y2377" s="202"/>
      <c r="Z2377" s="202"/>
      <c r="AB2377" s="203" t="str">
        <f t="shared" si="116"/>
        <v/>
      </c>
    </row>
    <row r="2378" spans="1:28" s="158" customFormat="1" ht="20.25">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4"/>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5"/>
        <v>0</v>
      </c>
      <c r="Y2378" s="202"/>
      <c r="Z2378" s="202"/>
      <c r="AB2378" s="203" t="str">
        <f t="shared" si="116"/>
        <v/>
      </c>
    </row>
    <row r="2379" spans="1:28" s="158" customFormat="1" ht="20.25">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4"/>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5"/>
        <v>0</v>
      </c>
      <c r="Y2379" s="202"/>
      <c r="Z2379" s="202"/>
      <c r="AB2379" s="203" t="str">
        <f t="shared" si="116"/>
        <v/>
      </c>
    </row>
    <row r="2380" spans="1:28" s="158" customFormat="1" ht="20.25">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4"/>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5"/>
        <v>0</v>
      </c>
      <c r="Y2380" s="202"/>
      <c r="Z2380" s="202"/>
      <c r="AB2380" s="203" t="str">
        <f t="shared" si="116"/>
        <v/>
      </c>
    </row>
    <row r="2381" spans="1:28" s="158" customFormat="1" ht="20.25">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4"/>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5"/>
        <v>0</v>
      </c>
      <c r="Y2381" s="202"/>
      <c r="Z2381" s="202"/>
      <c r="AB2381" s="203" t="str">
        <f t="shared" si="116"/>
        <v/>
      </c>
    </row>
    <row r="2382" spans="1:28" s="158" customFormat="1" ht="20.25">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4"/>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5"/>
        <v>0</v>
      </c>
      <c r="Y2382" s="202"/>
      <c r="Z2382" s="202"/>
      <c r="AB2382" s="203" t="str">
        <f t="shared" si="116"/>
        <v/>
      </c>
    </row>
    <row r="2383" spans="1:28" s="158" customFormat="1" ht="20.25">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4"/>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5"/>
        <v>0</v>
      </c>
      <c r="Y2383" s="202"/>
      <c r="Z2383" s="202"/>
      <c r="AB2383" s="203" t="str">
        <f t="shared" si="116"/>
        <v/>
      </c>
    </row>
    <row r="2384" spans="1:28" s="158" customFormat="1" ht="20.25">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4"/>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5"/>
        <v>0</v>
      </c>
      <c r="Y2384" s="202"/>
      <c r="Z2384" s="202"/>
      <c r="AB2384" s="203" t="str">
        <f t="shared" si="116"/>
        <v/>
      </c>
    </row>
    <row r="2385" spans="1:28" s="158" customFormat="1" ht="20.25">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4"/>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5"/>
        <v>0</v>
      </c>
      <c r="Y2385" s="202"/>
      <c r="Z2385" s="202"/>
      <c r="AB2385" s="203" t="str">
        <f t="shared" si="116"/>
        <v/>
      </c>
    </row>
    <row r="2386" spans="1:28" s="158" customFormat="1" ht="20.25">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4"/>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5"/>
        <v>0</v>
      </c>
      <c r="Y2386" s="202"/>
      <c r="Z2386" s="202"/>
      <c r="AB2386" s="203" t="str">
        <f t="shared" si="116"/>
        <v/>
      </c>
    </row>
    <row r="2387" spans="1:28" s="158" customFormat="1" ht="20.25">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4"/>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5"/>
        <v>0</v>
      </c>
      <c r="Y2387" s="202"/>
      <c r="Z2387" s="202"/>
      <c r="AB2387" s="203" t="str">
        <f t="shared" si="116"/>
        <v/>
      </c>
    </row>
    <row r="2388" spans="1:28" s="158" customFormat="1" ht="20.25">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4"/>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5"/>
        <v>0</v>
      </c>
      <c r="Y2388" s="202"/>
      <c r="Z2388" s="202"/>
      <c r="AB2388" s="203" t="str">
        <f t="shared" si="116"/>
        <v/>
      </c>
    </row>
    <row r="2389" spans="1:28" s="158" customFormat="1" ht="20.25">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4"/>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5"/>
        <v>0</v>
      </c>
      <c r="Y2389" s="202"/>
      <c r="Z2389" s="202"/>
      <c r="AB2389" s="203" t="str">
        <f t="shared" si="116"/>
        <v/>
      </c>
    </row>
    <row r="2390" spans="1:28" s="158" customFormat="1" ht="20.25">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4"/>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5"/>
        <v>0</v>
      </c>
      <c r="Y2390" s="202"/>
      <c r="Z2390" s="202"/>
      <c r="AB2390" s="203" t="str">
        <f t="shared" si="116"/>
        <v/>
      </c>
    </row>
    <row r="2391" spans="1:28" s="158" customFormat="1" ht="20.25">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4"/>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5"/>
        <v>0</v>
      </c>
      <c r="Y2391" s="202"/>
      <c r="Z2391" s="202"/>
      <c r="AB2391" s="203" t="str">
        <f t="shared" si="116"/>
        <v/>
      </c>
    </row>
    <row r="2392" spans="1:28" s="158" customFormat="1" ht="20.25">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4"/>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5"/>
        <v>0</v>
      </c>
      <c r="Y2392" s="202"/>
      <c r="Z2392" s="202"/>
      <c r="AB2392" s="203" t="str">
        <f t="shared" si="116"/>
        <v/>
      </c>
    </row>
    <row r="2393" spans="1:28" s="158" customFormat="1" ht="20.25">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4"/>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5"/>
        <v>0</v>
      </c>
      <c r="Y2393" s="202"/>
      <c r="Z2393" s="202"/>
      <c r="AB2393" s="203" t="str">
        <f t="shared" si="116"/>
        <v/>
      </c>
    </row>
    <row r="2394" spans="1:28" s="158" customFormat="1" ht="20.25">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4"/>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5"/>
        <v>0</v>
      </c>
      <c r="Y2394" s="202"/>
      <c r="Z2394" s="202"/>
      <c r="AB2394" s="203" t="str">
        <f t="shared" si="116"/>
        <v/>
      </c>
    </row>
    <row r="2395" spans="1:28" s="158" customFormat="1" ht="20.25">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4"/>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5"/>
        <v>0</v>
      </c>
      <c r="Y2395" s="202"/>
      <c r="Z2395" s="202"/>
      <c r="AB2395" s="203" t="str">
        <f t="shared" si="116"/>
        <v/>
      </c>
    </row>
    <row r="2396" spans="1:28" s="158" customFormat="1" ht="20.25">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4"/>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5"/>
        <v>0</v>
      </c>
      <c r="Y2396" s="202"/>
      <c r="Z2396" s="202"/>
      <c r="AB2396" s="203" t="str">
        <f t="shared" si="116"/>
        <v/>
      </c>
    </row>
    <row r="2397" spans="1:28" s="158" customFormat="1" ht="20.25">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4"/>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5"/>
        <v>0</v>
      </c>
      <c r="Y2397" s="202"/>
      <c r="Z2397" s="202"/>
      <c r="AB2397" s="203" t="str">
        <f t="shared" si="116"/>
        <v/>
      </c>
    </row>
    <row r="2398" spans="1:28" s="158" customFormat="1" ht="20.25">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4"/>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5"/>
        <v>0</v>
      </c>
      <c r="Y2398" s="202"/>
      <c r="Z2398" s="202"/>
      <c r="AB2398" s="203" t="str">
        <f t="shared" si="116"/>
        <v/>
      </c>
    </row>
    <row r="2399" spans="1:28" s="158" customFormat="1" ht="20.25">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4"/>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5"/>
        <v>0</v>
      </c>
      <c r="Y2399" s="202"/>
      <c r="Z2399" s="202"/>
      <c r="AB2399" s="203" t="str">
        <f t="shared" si="116"/>
        <v/>
      </c>
    </row>
    <row r="2400" spans="1:28" s="158" customFormat="1" ht="20.25">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4"/>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5"/>
        <v>0</v>
      </c>
      <c r="Y2400" s="202"/>
      <c r="Z2400" s="202"/>
      <c r="AB2400" s="203" t="str">
        <f t="shared" si="116"/>
        <v/>
      </c>
    </row>
    <row r="2401" spans="1:28" s="158" customFormat="1" ht="20.25">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4"/>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5"/>
        <v>0</v>
      </c>
      <c r="Y2401" s="202"/>
      <c r="Z2401" s="202"/>
      <c r="AB2401" s="203" t="str">
        <f t="shared" si="116"/>
        <v/>
      </c>
    </row>
    <row r="2402" spans="1:28" s="158" customFormat="1" ht="20.25">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4"/>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5"/>
        <v>0</v>
      </c>
      <c r="Y2402" s="202"/>
      <c r="Z2402" s="202"/>
      <c r="AB2402" s="203" t="str">
        <f t="shared" si="116"/>
        <v/>
      </c>
    </row>
    <row r="2403" spans="1:28" s="158" customFormat="1" ht="20.25">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4"/>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5"/>
        <v>0</v>
      </c>
      <c r="Y2403" s="202"/>
      <c r="Z2403" s="202"/>
      <c r="AB2403" s="203" t="str">
        <f t="shared" si="116"/>
        <v/>
      </c>
    </row>
    <row r="2404" spans="1:28" s="158" customFormat="1" ht="20.25">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4"/>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5"/>
        <v>0</v>
      </c>
      <c r="Y2404" s="202"/>
      <c r="Z2404" s="202"/>
      <c r="AB2404" s="203" t="str">
        <f t="shared" si="116"/>
        <v/>
      </c>
    </row>
    <row r="2405" spans="1:28" s="158" customFormat="1" ht="20.25">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4"/>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5"/>
        <v>0</v>
      </c>
      <c r="Y2405" s="202"/>
      <c r="Z2405" s="202"/>
      <c r="AB2405" s="203" t="str">
        <f t="shared" si="116"/>
        <v/>
      </c>
    </row>
    <row r="2406" spans="1:28" s="158" customFormat="1" ht="20.25">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4"/>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5"/>
        <v>0</v>
      </c>
      <c r="Y2406" s="202"/>
      <c r="Z2406" s="202"/>
      <c r="AB2406" s="203" t="str">
        <f t="shared" si="116"/>
        <v/>
      </c>
    </row>
    <row r="2407" spans="1:28" s="158" customFormat="1" ht="20.25">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4"/>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5"/>
        <v>0</v>
      </c>
      <c r="Y2407" s="202"/>
      <c r="Z2407" s="202"/>
      <c r="AB2407" s="203" t="str">
        <f t="shared" si="116"/>
        <v/>
      </c>
    </row>
    <row r="2408" spans="1:28" s="158" customFormat="1" ht="20.25">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4"/>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5"/>
        <v>0</v>
      </c>
      <c r="Y2408" s="202"/>
      <c r="Z2408" s="202"/>
      <c r="AB2408" s="203" t="str">
        <f t="shared" si="116"/>
        <v/>
      </c>
    </row>
    <row r="2409" spans="1:28" s="158" customFormat="1" ht="20.25">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4"/>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5"/>
        <v>0</v>
      </c>
      <c r="Y2409" s="202"/>
      <c r="Z2409" s="202"/>
      <c r="AB2409" s="203" t="str">
        <f t="shared" si="116"/>
        <v/>
      </c>
    </row>
    <row r="2410" spans="1:28" s="158" customFormat="1" ht="20.25">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4"/>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5"/>
        <v>0</v>
      </c>
      <c r="Y2410" s="202"/>
      <c r="Z2410" s="202"/>
      <c r="AB2410" s="203" t="str">
        <f t="shared" si="116"/>
        <v/>
      </c>
    </row>
    <row r="2411" spans="1:28" s="158" customFormat="1" ht="20.25">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4"/>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5"/>
        <v>0</v>
      </c>
      <c r="Y2411" s="202"/>
      <c r="Z2411" s="202"/>
      <c r="AB2411" s="203" t="str">
        <f t="shared" si="116"/>
        <v/>
      </c>
    </row>
    <row r="2412" spans="1:28" s="158" customFormat="1" ht="20.25">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4"/>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5"/>
        <v>0</v>
      </c>
      <c r="Y2412" s="202"/>
      <c r="Z2412" s="202"/>
      <c r="AB2412" s="203" t="str">
        <f t="shared" si="116"/>
        <v/>
      </c>
    </row>
    <row r="2413" spans="1:28" s="158" customFormat="1" ht="20.25">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4"/>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5"/>
        <v>0</v>
      </c>
      <c r="Y2413" s="202"/>
      <c r="Z2413" s="202"/>
      <c r="AB2413" s="203" t="str">
        <f t="shared" si="116"/>
        <v/>
      </c>
    </row>
    <row r="2414" spans="1:28" s="158" customFormat="1" ht="20.25">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4"/>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5"/>
        <v>0</v>
      </c>
      <c r="Y2414" s="202"/>
      <c r="Z2414" s="202"/>
      <c r="AB2414" s="203" t="str">
        <f t="shared" si="116"/>
        <v/>
      </c>
    </row>
    <row r="2415" spans="1:28" s="158" customFormat="1" ht="20.25">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4"/>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5"/>
        <v>0</v>
      </c>
      <c r="Y2415" s="202"/>
      <c r="Z2415" s="202"/>
      <c r="AB2415" s="203" t="str">
        <f t="shared" si="116"/>
        <v/>
      </c>
    </row>
    <row r="2416" spans="1:28" s="158" customFormat="1" ht="20.25">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4"/>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5"/>
        <v>0</v>
      </c>
      <c r="Y2416" s="202"/>
      <c r="Z2416" s="202"/>
      <c r="AB2416" s="203" t="str">
        <f t="shared" si="116"/>
        <v/>
      </c>
    </row>
    <row r="2417" spans="1:28" s="158" customFormat="1" ht="20.25">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4"/>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5"/>
        <v>0</v>
      </c>
      <c r="Y2417" s="202"/>
      <c r="Z2417" s="202"/>
      <c r="AB2417" s="203" t="str">
        <f t="shared" si="116"/>
        <v/>
      </c>
    </row>
    <row r="2418" spans="1:28" s="158" customFormat="1" ht="20.25">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4"/>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5"/>
        <v>0</v>
      </c>
      <c r="Y2418" s="202"/>
      <c r="Z2418" s="202"/>
      <c r="AB2418" s="203" t="str">
        <f t="shared" si="116"/>
        <v/>
      </c>
    </row>
    <row r="2419" spans="1:28" s="158" customFormat="1" ht="20.25">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4"/>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5"/>
        <v>0</v>
      </c>
      <c r="Y2419" s="202"/>
      <c r="Z2419" s="202"/>
      <c r="AB2419" s="203" t="str">
        <f t="shared" si="116"/>
        <v/>
      </c>
    </row>
    <row r="2420" spans="1:28" s="158" customFormat="1" ht="20.25">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4"/>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5"/>
        <v>0</v>
      </c>
      <c r="Y2420" s="202"/>
      <c r="Z2420" s="202"/>
      <c r="AB2420" s="203" t="str">
        <f t="shared" si="116"/>
        <v/>
      </c>
    </row>
    <row r="2421" spans="1:28" s="158" customFormat="1" ht="20.25">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4"/>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5"/>
        <v>0</v>
      </c>
      <c r="Y2421" s="202"/>
      <c r="Z2421" s="202"/>
      <c r="AB2421" s="203" t="str">
        <f t="shared" si="116"/>
        <v/>
      </c>
    </row>
    <row r="2422" spans="1:28" s="158" customFormat="1" ht="20.25">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4"/>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5"/>
        <v>0</v>
      </c>
      <c r="Y2422" s="202"/>
      <c r="Z2422" s="202"/>
      <c r="AB2422" s="203" t="str">
        <f t="shared" si="116"/>
        <v/>
      </c>
    </row>
    <row r="2423" spans="1:28" s="158" customFormat="1" ht="20.25">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4"/>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5"/>
        <v>0</v>
      </c>
      <c r="Y2423" s="202"/>
      <c r="Z2423" s="202"/>
      <c r="AB2423" s="203" t="str">
        <f t="shared" si="116"/>
        <v/>
      </c>
    </row>
    <row r="2424" spans="1:28" s="158" customFormat="1" ht="20.25">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4"/>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5"/>
        <v>0</v>
      </c>
      <c r="Y2424" s="202"/>
      <c r="Z2424" s="202"/>
      <c r="AB2424" s="203" t="str">
        <f t="shared" si="116"/>
        <v/>
      </c>
    </row>
    <row r="2425" spans="1:28" s="158" customFormat="1" ht="20.25">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4"/>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5"/>
        <v>0</v>
      </c>
      <c r="Y2425" s="202"/>
      <c r="Z2425" s="202"/>
      <c r="AB2425" s="203" t="str">
        <f t="shared" si="116"/>
        <v/>
      </c>
    </row>
    <row r="2426" spans="1:28" s="158" customFormat="1" ht="20.25">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4"/>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5"/>
        <v>0</v>
      </c>
      <c r="Y2426" s="202"/>
      <c r="Z2426" s="202"/>
      <c r="AB2426" s="203" t="str">
        <f t="shared" si="116"/>
        <v/>
      </c>
    </row>
    <row r="2427" spans="1:28" s="158" customFormat="1" ht="20.25">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4"/>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5"/>
        <v>0</v>
      </c>
      <c r="Y2427" s="202"/>
      <c r="Z2427" s="202"/>
      <c r="AB2427" s="203" t="str">
        <f t="shared" si="116"/>
        <v/>
      </c>
    </row>
    <row r="2428" spans="1:28" s="158" customFormat="1" ht="20.25">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4"/>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5"/>
        <v>0</v>
      </c>
      <c r="Y2428" s="202"/>
      <c r="Z2428" s="202"/>
      <c r="AB2428" s="203" t="str">
        <f t="shared" si="116"/>
        <v/>
      </c>
    </row>
    <row r="2429" spans="1:28" s="158" customFormat="1" ht="20.25">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4"/>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5"/>
        <v>0</v>
      </c>
      <c r="Y2429" s="202"/>
      <c r="Z2429" s="202"/>
      <c r="AB2429" s="203" t="str">
        <f t="shared" si="116"/>
        <v/>
      </c>
    </row>
    <row r="2430" spans="1:28" s="158" customFormat="1" ht="20.25">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4"/>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5"/>
        <v>0</v>
      </c>
      <c r="Y2430" s="202"/>
      <c r="Z2430" s="202"/>
      <c r="AB2430" s="203" t="str">
        <f t="shared" si="116"/>
        <v/>
      </c>
    </row>
    <row r="2431" spans="1:28" s="158" customFormat="1" ht="20.25">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4"/>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5"/>
        <v>0</v>
      </c>
      <c r="Y2431" s="202"/>
      <c r="Z2431" s="202"/>
      <c r="AB2431" s="203" t="str">
        <f t="shared" si="116"/>
        <v/>
      </c>
    </row>
    <row r="2432" spans="1:28" s="158" customFormat="1" ht="20.25">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4"/>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5"/>
        <v>0</v>
      </c>
      <c r="Y2432" s="202"/>
      <c r="Z2432" s="202"/>
      <c r="AB2432" s="203" t="str">
        <f t="shared" si="116"/>
        <v/>
      </c>
    </row>
    <row r="2433" spans="1:28" s="158" customFormat="1" ht="20.25">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4"/>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5"/>
        <v>0</v>
      </c>
      <c r="Y2433" s="202"/>
      <c r="Z2433" s="202"/>
      <c r="AB2433" s="203" t="str">
        <f t="shared" si="116"/>
        <v/>
      </c>
    </row>
    <row r="2434" spans="1:28" s="158" customFormat="1" ht="20.25">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4"/>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5"/>
        <v>0</v>
      </c>
      <c r="Y2434" s="202"/>
      <c r="Z2434" s="202"/>
      <c r="AB2434" s="203" t="str">
        <f t="shared" si="116"/>
        <v/>
      </c>
    </row>
    <row r="2435" spans="1:28" s="158" customFormat="1" ht="20.25">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4"/>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5"/>
        <v>0</v>
      </c>
      <c r="Y2435" s="202"/>
      <c r="Z2435" s="202"/>
      <c r="AB2435" s="203" t="str">
        <f t="shared" si="116"/>
        <v/>
      </c>
    </row>
    <row r="2436" spans="1:28" s="158" customFormat="1" ht="20.25">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4"/>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5"/>
        <v>0</v>
      </c>
      <c r="Y2436" s="202"/>
      <c r="Z2436" s="202"/>
      <c r="AB2436" s="203" t="str">
        <f t="shared" si="116"/>
        <v/>
      </c>
    </row>
    <row r="2437" spans="1:28" s="158" customFormat="1" ht="20.25">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7">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8">IF(AND(C2437="Smelter not listed",OR(LEN(D2437)=0,LEN(E2437)=0)),1,0)</f>
        <v>0</v>
      </c>
      <c r="Y2437" s="202"/>
      <c r="Z2437" s="202"/>
      <c r="AB2437" s="203" t="str">
        <f t="shared" ref="AB2437:AB2492" si="119">B2437&amp;C2437</f>
        <v/>
      </c>
    </row>
    <row r="2438" spans="1:28" s="158" customFormat="1" ht="20.25">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7"/>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8"/>
        <v>0</v>
      </c>
      <c r="Y2438" s="202"/>
      <c r="Z2438" s="202"/>
      <c r="AB2438" s="203" t="str">
        <f t="shared" si="119"/>
        <v/>
      </c>
    </row>
    <row r="2439" spans="1:28" s="158" customFormat="1" ht="20.25">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7"/>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8"/>
        <v>0</v>
      </c>
      <c r="Y2439" s="202"/>
      <c r="Z2439" s="202"/>
      <c r="AB2439" s="203" t="str">
        <f t="shared" si="119"/>
        <v/>
      </c>
    </row>
    <row r="2440" spans="1:28" s="158" customFormat="1" ht="20.25">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7"/>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8"/>
        <v>0</v>
      </c>
      <c r="Y2440" s="202"/>
      <c r="Z2440" s="202"/>
      <c r="AB2440" s="203" t="str">
        <f t="shared" si="119"/>
        <v/>
      </c>
    </row>
    <row r="2441" spans="1:28" s="158" customFormat="1" ht="20.25">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7"/>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8"/>
        <v>0</v>
      </c>
      <c r="Y2441" s="202"/>
      <c r="Z2441" s="202"/>
      <c r="AB2441" s="203" t="str">
        <f t="shared" si="119"/>
        <v/>
      </c>
    </row>
    <row r="2442" spans="1:28" s="158" customFormat="1" ht="20.25">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7"/>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8"/>
        <v>0</v>
      </c>
      <c r="Y2442" s="202"/>
      <c r="Z2442" s="202"/>
      <c r="AB2442" s="203" t="str">
        <f t="shared" si="119"/>
        <v/>
      </c>
    </row>
    <row r="2443" spans="1:28" s="158" customFormat="1" ht="20.25">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7"/>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8"/>
        <v>0</v>
      </c>
      <c r="Y2443" s="202"/>
      <c r="Z2443" s="202"/>
      <c r="AB2443" s="203" t="str">
        <f t="shared" si="119"/>
        <v/>
      </c>
    </row>
    <row r="2444" spans="1:28" s="158" customFormat="1" ht="20.25">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7"/>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8"/>
        <v>0</v>
      </c>
      <c r="Y2444" s="202"/>
      <c r="Z2444" s="202"/>
      <c r="AB2444" s="203" t="str">
        <f t="shared" si="119"/>
        <v/>
      </c>
    </row>
    <row r="2445" spans="1:28" s="158" customFormat="1" ht="20.25">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7"/>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8"/>
        <v>0</v>
      </c>
      <c r="Y2445" s="202"/>
      <c r="Z2445" s="202"/>
      <c r="AB2445" s="203" t="str">
        <f t="shared" si="119"/>
        <v/>
      </c>
    </row>
    <row r="2446" spans="1:28" s="158" customFormat="1" ht="20.25">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7"/>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8"/>
        <v>0</v>
      </c>
      <c r="Y2446" s="202"/>
      <c r="Z2446" s="202"/>
      <c r="AB2446" s="203" t="str">
        <f t="shared" si="119"/>
        <v/>
      </c>
    </row>
    <row r="2447" spans="1:28" s="158" customFormat="1" ht="20.25">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7"/>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8"/>
        <v>0</v>
      </c>
      <c r="Y2447" s="202"/>
      <c r="Z2447" s="202"/>
      <c r="AB2447" s="203" t="str">
        <f t="shared" si="119"/>
        <v/>
      </c>
    </row>
    <row r="2448" spans="1:28" s="158" customFormat="1" ht="20.25">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7"/>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8"/>
        <v>0</v>
      </c>
      <c r="Y2448" s="202"/>
      <c r="Z2448" s="202"/>
      <c r="AB2448" s="203" t="str">
        <f t="shared" si="119"/>
        <v/>
      </c>
    </row>
    <row r="2449" spans="1:28" s="158" customFormat="1" ht="20.25">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7"/>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8"/>
        <v>0</v>
      </c>
      <c r="Y2449" s="202"/>
      <c r="Z2449" s="202"/>
      <c r="AB2449" s="203" t="str">
        <f t="shared" si="119"/>
        <v/>
      </c>
    </row>
    <row r="2450" spans="1:28" s="158" customFormat="1" ht="20.25">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7"/>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8"/>
        <v>0</v>
      </c>
      <c r="Y2450" s="202"/>
      <c r="Z2450" s="202"/>
      <c r="AB2450" s="203" t="str">
        <f t="shared" si="119"/>
        <v/>
      </c>
    </row>
    <row r="2451" spans="1:28" s="158" customFormat="1" ht="20.25">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7"/>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8"/>
        <v>0</v>
      </c>
      <c r="Y2451" s="202"/>
      <c r="Z2451" s="202"/>
      <c r="AB2451" s="203" t="str">
        <f t="shared" si="119"/>
        <v/>
      </c>
    </row>
    <row r="2452" spans="1:28" s="158" customFormat="1" ht="20.25">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7"/>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8"/>
        <v>0</v>
      </c>
      <c r="Y2452" s="202"/>
      <c r="Z2452" s="202"/>
      <c r="AB2452" s="203" t="str">
        <f t="shared" si="119"/>
        <v/>
      </c>
    </row>
    <row r="2453" spans="1:28" s="158" customFormat="1" ht="20.25">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7"/>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8"/>
        <v>0</v>
      </c>
      <c r="Y2453" s="202"/>
      <c r="Z2453" s="202"/>
      <c r="AB2453" s="203" t="str">
        <f t="shared" si="119"/>
        <v/>
      </c>
    </row>
    <row r="2454" spans="1:28" s="158" customFormat="1" ht="20.25">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7"/>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8"/>
        <v>0</v>
      </c>
      <c r="Y2454" s="202"/>
      <c r="Z2454" s="202"/>
      <c r="AB2454" s="203" t="str">
        <f t="shared" si="119"/>
        <v/>
      </c>
    </row>
    <row r="2455" spans="1:28" s="158" customFormat="1" ht="20.25">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7"/>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8"/>
        <v>0</v>
      </c>
      <c r="Y2455" s="202"/>
      <c r="Z2455" s="202"/>
      <c r="AB2455" s="203" t="str">
        <f t="shared" si="119"/>
        <v/>
      </c>
    </row>
    <row r="2456" spans="1:28" s="158" customFormat="1" ht="20.25">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7"/>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8"/>
        <v>0</v>
      </c>
      <c r="Y2456" s="202"/>
      <c r="Z2456" s="202"/>
      <c r="AB2456" s="203" t="str">
        <f t="shared" si="119"/>
        <v/>
      </c>
    </row>
    <row r="2457" spans="1:28" s="158" customFormat="1" ht="20.25">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7"/>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8"/>
        <v>0</v>
      </c>
      <c r="Y2457" s="202"/>
      <c r="Z2457" s="202"/>
      <c r="AB2457" s="203" t="str">
        <f t="shared" si="119"/>
        <v/>
      </c>
    </row>
    <row r="2458" spans="1:28" s="158" customFormat="1" ht="20.25">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7"/>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8"/>
        <v>0</v>
      </c>
      <c r="Y2458" s="202"/>
      <c r="Z2458" s="202"/>
      <c r="AB2458" s="203" t="str">
        <f t="shared" si="119"/>
        <v/>
      </c>
    </row>
    <row r="2459" spans="1:28" s="158" customFormat="1" ht="20.25">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7"/>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8"/>
        <v>0</v>
      </c>
      <c r="Y2459" s="202"/>
      <c r="Z2459" s="202"/>
      <c r="AB2459" s="203" t="str">
        <f t="shared" si="119"/>
        <v/>
      </c>
    </row>
    <row r="2460" spans="1:28" s="158" customFormat="1" ht="20.25">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7"/>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8"/>
        <v>0</v>
      </c>
      <c r="Y2460" s="202"/>
      <c r="Z2460" s="202"/>
      <c r="AB2460" s="203" t="str">
        <f t="shared" si="119"/>
        <v/>
      </c>
    </row>
    <row r="2461" spans="1:28" s="158" customFormat="1" ht="20.25">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7"/>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8"/>
        <v>0</v>
      </c>
      <c r="Y2461" s="202"/>
      <c r="Z2461" s="202"/>
      <c r="AB2461" s="203" t="str">
        <f t="shared" si="119"/>
        <v/>
      </c>
    </row>
    <row r="2462" spans="1:28" s="158" customFormat="1" ht="20.25">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7"/>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8"/>
        <v>0</v>
      </c>
      <c r="Y2462" s="202"/>
      <c r="Z2462" s="202"/>
      <c r="AB2462" s="203" t="str">
        <f t="shared" si="119"/>
        <v/>
      </c>
    </row>
    <row r="2463" spans="1:28" s="158" customFormat="1" ht="20.25">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7"/>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8"/>
        <v>0</v>
      </c>
      <c r="Y2463" s="202"/>
      <c r="Z2463" s="202"/>
      <c r="AB2463" s="203" t="str">
        <f t="shared" si="119"/>
        <v/>
      </c>
    </row>
    <row r="2464" spans="1:28" s="158" customFormat="1" ht="20.25">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7"/>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8"/>
        <v>0</v>
      </c>
      <c r="Y2464" s="202"/>
      <c r="Z2464" s="202"/>
      <c r="AB2464" s="203" t="str">
        <f t="shared" si="119"/>
        <v/>
      </c>
    </row>
    <row r="2465" spans="1:28" s="158" customFormat="1" ht="20.25">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7"/>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8"/>
        <v>0</v>
      </c>
      <c r="Y2465" s="202"/>
      <c r="Z2465" s="202"/>
      <c r="AB2465" s="203" t="str">
        <f t="shared" si="119"/>
        <v/>
      </c>
    </row>
    <row r="2466" spans="1:28" s="158" customFormat="1" ht="20.25">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7"/>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8"/>
        <v>0</v>
      </c>
      <c r="Y2466" s="202"/>
      <c r="Z2466" s="202"/>
      <c r="AB2466" s="203" t="str">
        <f t="shared" si="119"/>
        <v/>
      </c>
    </row>
    <row r="2467" spans="1:28" s="158" customFormat="1" ht="20.25">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7"/>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8"/>
        <v>0</v>
      </c>
      <c r="Y2467" s="202"/>
      <c r="Z2467" s="202"/>
      <c r="AB2467" s="203" t="str">
        <f t="shared" si="119"/>
        <v/>
      </c>
    </row>
    <row r="2468" spans="1:28" s="158" customFormat="1" ht="20.25">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7"/>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8"/>
        <v>0</v>
      </c>
      <c r="Y2468" s="202"/>
      <c r="Z2468" s="202"/>
      <c r="AB2468" s="203" t="str">
        <f t="shared" si="119"/>
        <v/>
      </c>
    </row>
    <row r="2469" spans="1:28" s="158" customFormat="1" ht="20.25">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7"/>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8"/>
        <v>0</v>
      </c>
      <c r="Y2469" s="202"/>
      <c r="Z2469" s="202"/>
      <c r="AB2469" s="203" t="str">
        <f t="shared" si="119"/>
        <v/>
      </c>
    </row>
    <row r="2470" spans="1:28" s="158" customFormat="1" ht="20.25">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7"/>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8"/>
        <v>0</v>
      </c>
      <c r="Y2470" s="202"/>
      <c r="Z2470" s="202"/>
      <c r="AB2470" s="203" t="str">
        <f t="shared" si="119"/>
        <v/>
      </c>
    </row>
    <row r="2471" spans="1:28" s="158" customFormat="1" ht="20.25">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7"/>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8"/>
        <v>0</v>
      </c>
      <c r="Y2471" s="202"/>
      <c r="Z2471" s="202"/>
      <c r="AB2471" s="203" t="str">
        <f t="shared" si="119"/>
        <v/>
      </c>
    </row>
    <row r="2472" spans="1:28" s="158" customFormat="1" ht="20.25">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7"/>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8"/>
        <v>0</v>
      </c>
      <c r="Y2472" s="202"/>
      <c r="Z2472" s="202"/>
      <c r="AB2472" s="203" t="str">
        <f t="shared" si="119"/>
        <v/>
      </c>
    </row>
    <row r="2473" spans="1:28" s="158" customFormat="1" ht="20.25">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7"/>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8"/>
        <v>0</v>
      </c>
      <c r="Y2473" s="202"/>
      <c r="Z2473" s="202"/>
      <c r="AB2473" s="203" t="str">
        <f t="shared" si="119"/>
        <v/>
      </c>
    </row>
    <row r="2474" spans="1:28" s="158" customFormat="1" ht="20.25">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7"/>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8"/>
        <v>0</v>
      </c>
      <c r="Y2474" s="202"/>
      <c r="Z2474" s="202"/>
      <c r="AB2474" s="203" t="str">
        <f t="shared" si="119"/>
        <v/>
      </c>
    </row>
    <row r="2475" spans="1:28" s="158" customFormat="1" ht="20.25">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7"/>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8"/>
        <v>0</v>
      </c>
      <c r="Y2475" s="202"/>
      <c r="Z2475" s="202"/>
      <c r="AB2475" s="203" t="str">
        <f t="shared" si="119"/>
        <v/>
      </c>
    </row>
    <row r="2476" spans="1:28" s="158" customFormat="1" ht="20.25">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7"/>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8"/>
        <v>0</v>
      </c>
      <c r="Y2476" s="202"/>
      <c r="Z2476" s="202"/>
      <c r="AB2476" s="203" t="str">
        <f t="shared" si="119"/>
        <v/>
      </c>
    </row>
    <row r="2477" spans="1:28" s="158" customFormat="1" ht="20.25">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7"/>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8"/>
        <v>0</v>
      </c>
      <c r="Y2477" s="202"/>
      <c r="Z2477" s="202"/>
      <c r="AB2477" s="203" t="str">
        <f t="shared" si="119"/>
        <v/>
      </c>
    </row>
    <row r="2478" spans="1:28" s="158" customFormat="1" ht="20.25">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7"/>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8"/>
        <v>0</v>
      </c>
      <c r="Y2478" s="202"/>
      <c r="Z2478" s="202"/>
      <c r="AB2478" s="203" t="str">
        <f t="shared" si="119"/>
        <v/>
      </c>
    </row>
    <row r="2479" spans="1:28" s="158" customFormat="1" ht="20.25">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7"/>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8"/>
        <v>0</v>
      </c>
      <c r="Y2479" s="202"/>
      <c r="Z2479" s="202"/>
      <c r="AB2479" s="203" t="str">
        <f t="shared" si="119"/>
        <v/>
      </c>
    </row>
    <row r="2480" spans="1:28" s="158" customFormat="1" ht="20.25">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7"/>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8"/>
        <v>0</v>
      </c>
      <c r="Y2480" s="202"/>
      <c r="Z2480" s="202"/>
      <c r="AB2480" s="203" t="str">
        <f t="shared" si="119"/>
        <v/>
      </c>
    </row>
    <row r="2481" spans="1:28" s="158" customFormat="1" ht="20.25">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7"/>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8"/>
        <v>0</v>
      </c>
      <c r="Y2481" s="202"/>
      <c r="Z2481" s="202"/>
      <c r="AB2481" s="203" t="str">
        <f t="shared" si="119"/>
        <v/>
      </c>
    </row>
    <row r="2482" spans="1:28" s="158" customFormat="1" ht="20.25">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7"/>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8"/>
        <v>0</v>
      </c>
      <c r="Y2482" s="202"/>
      <c r="Z2482" s="202"/>
      <c r="AB2482" s="203" t="str">
        <f t="shared" si="119"/>
        <v/>
      </c>
    </row>
    <row r="2483" spans="1:28" s="158" customFormat="1" ht="20.25">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7"/>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8"/>
        <v>0</v>
      </c>
      <c r="Y2483" s="202"/>
      <c r="Z2483" s="202"/>
      <c r="AB2483" s="203" t="str">
        <f t="shared" si="119"/>
        <v/>
      </c>
    </row>
    <row r="2484" spans="1:28" s="158" customFormat="1" ht="20.25">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7"/>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8"/>
        <v>0</v>
      </c>
      <c r="Y2484" s="202"/>
      <c r="Z2484" s="202"/>
      <c r="AB2484" s="203" t="str">
        <f t="shared" si="119"/>
        <v/>
      </c>
    </row>
    <row r="2485" spans="1:28" s="158" customFormat="1" ht="20.25">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7"/>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8"/>
        <v>0</v>
      </c>
      <c r="Y2485" s="202"/>
      <c r="Z2485" s="202"/>
      <c r="AB2485" s="203" t="str">
        <f t="shared" si="119"/>
        <v/>
      </c>
    </row>
    <row r="2486" spans="1:28" s="158" customFormat="1" ht="20.25">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7"/>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8"/>
        <v>0</v>
      </c>
      <c r="Y2486" s="202"/>
      <c r="Z2486" s="202"/>
      <c r="AB2486" s="203" t="str">
        <f t="shared" si="119"/>
        <v/>
      </c>
    </row>
    <row r="2487" spans="1:28" s="158" customFormat="1" ht="20.25">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7"/>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8"/>
        <v>0</v>
      </c>
      <c r="Y2487" s="202"/>
      <c r="Z2487" s="202"/>
      <c r="AB2487" s="203" t="str">
        <f t="shared" si="119"/>
        <v/>
      </c>
    </row>
    <row r="2488" spans="1:28" s="158" customFormat="1" ht="20.25">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7"/>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8"/>
        <v>0</v>
      </c>
      <c r="Y2488" s="202"/>
      <c r="Z2488" s="202"/>
      <c r="AB2488" s="203" t="str">
        <f t="shared" si="119"/>
        <v/>
      </c>
    </row>
    <row r="2489" spans="1:28" s="158" customFormat="1" ht="20.25">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7"/>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8"/>
        <v>0</v>
      </c>
      <c r="Y2489" s="202"/>
      <c r="Z2489" s="202"/>
      <c r="AB2489" s="203" t="str">
        <f t="shared" si="119"/>
        <v/>
      </c>
    </row>
    <row r="2490" spans="1:28" s="158" customFormat="1" ht="20.25">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7"/>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8"/>
        <v>0</v>
      </c>
      <c r="Y2490" s="202"/>
      <c r="Z2490" s="202"/>
      <c r="AB2490" s="203" t="str">
        <f t="shared" si="119"/>
        <v/>
      </c>
    </row>
    <row r="2491" spans="1:28" s="158" customFormat="1" ht="20.25">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7"/>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8"/>
        <v>0</v>
      </c>
      <c r="Y2491" s="202"/>
      <c r="Z2491" s="202"/>
      <c r="AB2491" s="203" t="str">
        <f t="shared" si="119"/>
        <v/>
      </c>
    </row>
    <row r="2492" spans="1:28" s="158" customFormat="1" ht="20.25">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7"/>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8"/>
        <v>0</v>
      </c>
      <c r="Y2492" s="202"/>
      <c r="Z2492" s="202"/>
      <c r="AB2492" s="203" t="str">
        <f t="shared" si="119"/>
        <v/>
      </c>
    </row>
    <row r="2493" spans="1:28" s="158" customFormat="1" ht="20.25">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7"/>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25">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7"/>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25">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7"/>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25">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7"/>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25">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7"/>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25">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7"/>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25">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7"/>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25">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7"/>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25">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7"/>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25">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7"/>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25">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7"/>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25">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7"/>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7"/>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47" priority="11" stopIfTrue="1">
      <formula>IF(AND(B20&lt;&gt;"",C20=""),TRUE)</formula>
    </cfRule>
  </conditionalFormatting>
  <conditionalFormatting sqref="F20">
    <cfRule type="expression" dxfId="46" priority="12" stopIfTrue="1">
      <formula>IF(AND(LEN($A20)&gt;0,$A20&lt;&gt;$F20),TRUE,FALSE)</formula>
    </cfRule>
  </conditionalFormatting>
  <conditionalFormatting sqref="B20">
    <cfRule type="expression" dxfId="45" priority="13" stopIfTrue="1">
      <formula>IF(B20="",TRUE)</formula>
    </cfRule>
    <cfRule type="expression" dxfId="44" priority="16" stopIfTrue="1">
      <formula>IF(AND(COUNTIF(MetalSmelter,B20&amp;C20)=0,LEN(C20)&gt;0),TRUE,FALSE)</formula>
    </cfRule>
  </conditionalFormatting>
  <conditionalFormatting sqref="E20">
    <cfRule type="expression" dxfId="43" priority="14" stopIfTrue="1">
      <formula>IF(AND(E20="",$C20=$X$4),TRUE)</formula>
    </cfRule>
    <cfRule type="expression" dxfId="42" priority="15" stopIfTrue="1">
      <formula>IF(FIND("!",E20),TRUE)</formula>
    </cfRule>
  </conditionalFormatting>
  <conditionalFormatting sqref="D6:D2504">
    <cfRule type="expression" dxfId="41" priority="17" stopIfTrue="1">
      <formula>IF(AND(LEN($C6)&gt;0,AND($C6&lt;&gt;"Smelter Not Listed",ISBLANK($D6))),1,0)</formula>
    </cfRule>
    <cfRule type="expression" dxfId="40" priority="24" stopIfTrue="1">
      <formula>IF(AND(D6="",$C6=$X$4),TRUE)</formula>
    </cfRule>
    <cfRule type="expression" dxfId="39" priority="25" stopIfTrue="1">
      <formula>IF(FIND("!",D6),TRUE)</formula>
    </cfRule>
  </conditionalFormatting>
  <conditionalFormatting sqref="C21:C585 C6:C19">
    <cfRule type="expression" dxfId="38" priority="18" stopIfTrue="1">
      <formula>IF(AND(B6&lt;&gt;"",C6=""),TRUE)</formula>
    </cfRule>
  </conditionalFormatting>
  <conditionalFormatting sqref="F6:F19 F21:F585">
    <cfRule type="expression" dxfId="37" priority="19" stopIfTrue="1">
      <formula>IF(AND(LEN($A6)&gt;0,$A6&lt;&gt;$F6),TRUE,FALSE)</formula>
    </cfRule>
  </conditionalFormatting>
  <conditionalFormatting sqref="B21:B585 B6:B19">
    <cfRule type="expression" dxfId="36" priority="20" stopIfTrue="1">
      <formula>IF(B6="",TRUE)</formula>
    </cfRule>
    <cfRule type="expression" dxfId="35" priority="23" stopIfTrue="1">
      <formula>IF(AND(COUNTIF(MetalSmelter,B6&amp;C6)=0,LEN(C6)&gt;0),TRUE,FALSE)</formula>
    </cfRule>
  </conditionalFormatting>
  <conditionalFormatting sqref="R6:R585 E21:E585 E6:E19">
    <cfRule type="expression" dxfId="34" priority="21" stopIfTrue="1">
      <formula>IF(AND(E6="",$C6=$X$4),TRUE)</formula>
    </cfRule>
    <cfRule type="expression" dxfId="33" priority="22" stopIfTrue="1">
      <formula>IF(FIND("!",E6),TRUE)</formula>
    </cfRule>
  </conditionalFormatting>
  <conditionalFormatting sqref="G6:G2504">
    <cfRule type="expression" dxfId="32" priority="26" stopIfTrue="1">
      <formula>IF(FIND("Enter smelter details",G6),TRUE)</formula>
    </cfRule>
  </conditionalFormatting>
  <conditionalFormatting sqref="C586:C2504">
    <cfRule type="expression" dxfId="31" priority="27" stopIfTrue="1">
      <formula>IF(AND(B586&lt;&gt;"",C586=""),TRUE)</formula>
    </cfRule>
  </conditionalFormatting>
  <conditionalFormatting sqref="F586:F2504">
    <cfRule type="expression" dxfId="30" priority="28" stopIfTrue="1">
      <formula>IF(AND(LEN($A586)&gt;0,$A586&lt;&gt;$F586),TRUE,FALSE)</formula>
    </cfRule>
  </conditionalFormatting>
  <conditionalFormatting sqref="B586:B2504">
    <cfRule type="expression" dxfId="29" priority="29" stopIfTrue="1">
      <formula>IF(B586="",TRUE)</formula>
    </cfRule>
    <cfRule type="expression" dxfId="28" priority="32" stopIfTrue="1">
      <formula>IF(AND(COUNTIF(MetalSmelter,B586&amp;C586)=0,LEN(C586)&gt;0),TRUE,FALSE)</formula>
    </cfRule>
  </conditionalFormatting>
  <conditionalFormatting sqref="R586:R2505 E586:E2504">
    <cfRule type="expression" dxfId="27" priority="30" stopIfTrue="1">
      <formula>IF(AND(E586="",$C586=$X$4),TRUE)</formula>
    </cfRule>
    <cfRule type="expression" dxfId="26" priority="31" stopIfTrue="1">
      <formula>IF(FIND("!",E586),TRUE)</formula>
    </cfRule>
  </conditionalFormatting>
  <conditionalFormatting sqref="D5">
    <cfRule type="expression" dxfId="9" priority="1" stopIfTrue="1">
      <formula>IF(AND(LEN($C5)&gt;0,($C5&lt;&gt;"Smelter Not Listed")),1,0)</formula>
    </cfRule>
    <cfRule type="expression" dxfId="8" priority="8" stopIfTrue="1">
      <formula>IF(AND(D5="",$C5=$X$4),TRUE)</formula>
    </cfRule>
    <cfRule type="expression" dxfId="7" priority="9" stopIfTrue="1">
      <formula>IF(FIND("!",D5),TRUE)</formula>
    </cfRule>
  </conditionalFormatting>
  <conditionalFormatting sqref="C5">
    <cfRule type="expression" dxfId="6" priority="2" stopIfTrue="1">
      <formula>IF(AND(B5&lt;&gt;"",C5=""),TRUE)</formula>
    </cfRule>
  </conditionalFormatting>
  <conditionalFormatting sqref="F5">
    <cfRule type="expression" dxfId="5" priority="3" stopIfTrue="1">
      <formula>IF(AND(LEN($A5)&gt;0,$A5&lt;&gt;$F5),TRUE,FALSE)</formula>
    </cfRule>
  </conditionalFormatting>
  <conditionalFormatting sqref="B5">
    <cfRule type="expression" dxfId="4" priority="4" stopIfTrue="1">
      <formula>IF(B5="",TRUE)</formula>
    </cfRule>
    <cfRule type="expression" dxfId="3" priority="7" stopIfTrue="1">
      <formula>IF(AND(COUNTIF(MetalSmelter,B5&amp;C5)=0,LEN(C5)&gt;0),TRUE,FALSE)</formula>
    </cfRule>
  </conditionalFormatting>
  <conditionalFormatting sqref="R5 E5">
    <cfRule type="expression" dxfId="2" priority="5" stopIfTrue="1">
      <formula>IF(AND(E5="",$C5=$X$4),TRUE)</formula>
    </cfRule>
    <cfRule type="expression" dxfId="1" priority="6" stopIfTrue="1">
      <formula>IF(FIND("!",E5),TRUE)</formula>
    </cfRule>
  </conditionalFormatting>
  <conditionalFormatting sqref="G5">
    <cfRule type="expression" dxfId="0"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75" defaultRowHeight="12.75"/>
  <cols>
    <col min="1" max="1" width="45.125" style="209" customWidth="1"/>
    <col min="2" max="2" width="42.875" style="210" customWidth="1"/>
    <col min="3" max="3" width="51.625" style="209" customWidth="1"/>
    <col min="4" max="4" width="29.125" style="210" customWidth="1"/>
    <col min="5" max="5" width="9" style="211" customWidth="1"/>
    <col min="6" max="6" width="13.625" style="209" hidden="1" customWidth="1"/>
    <col min="7" max="7" width="13.375" style="209" hidden="1" customWidth="1"/>
    <col min="8" max="8" width="9" style="209" hidden="1" customWidth="1"/>
    <col min="9" max="9" width="9" style="212" hidden="1" customWidth="1"/>
    <col min="10" max="10" width="48.875" style="209" hidden="1" customWidth="1"/>
    <col min="11" max="11" width="9" style="209" hidden="1" customWidth="1"/>
    <col min="12" max="15" width="8.875" style="209" hidden="1" customWidth="1"/>
    <col min="16" max="16" width="8.875" style="209" customWidth="1"/>
    <col min="17" max="16384" width="8.875" style="209"/>
  </cols>
  <sheetData>
    <row r="1" spans="1:10" ht="30">
      <c r="A1" s="441" t="str">
        <f ca="1">OFFSET(L!$C$1,MATCH("Checker"&amp;ADDRESS(ROW(),COLUMN(),4),L!$A:$A,0)-1,SL,,)</f>
        <v>To ensure all required fields have been populated before submitting to your customers review form for any line items highlighted in red</v>
      </c>
      <c r="B1" s="441"/>
      <c r="C1" s="441"/>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39">
      <c r="A4" s="221" t="str">
        <f ca="1">Declaration!B8</f>
        <v>Company Name (*):</v>
      </c>
      <c r="B4" s="222" t="str">
        <f>Declaration!D8</f>
        <v xml:space="preserve">Southwest Antennas, Inc. </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
      <c r="A7" s="221" t="str">
        <f ca="1">Declaration!B15</f>
        <v>Contact Name (*):</v>
      </c>
      <c r="B7" s="222" t="str">
        <f>Declaration!D15</f>
        <v>Dalton Johnson</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
      <c r="A8" s="221" t="str">
        <f ca="1">Declaration!B16</f>
        <v>Email – Contact (*):</v>
      </c>
      <c r="B8" s="222" t="str">
        <f>Declaration!D16</f>
        <v>sales@southwestantennas.com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
      <c r="A9" s="221" t="str">
        <f ca="1">Declaration!B17</f>
        <v>Phone – Contact (*):</v>
      </c>
      <c r="B9" s="231" t="str">
        <f>Declaration!D17</f>
        <v>858.277.3300</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
      <c r="A10" s="221" t="str">
        <f ca="1">Declaration!B18</f>
        <v>Authorizer (*):</v>
      </c>
      <c r="B10" s="222" t="str">
        <f>Declaration!D18</f>
        <v>Dalton Johnson</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
      <c r="A11" s="221" t="str">
        <f ca="1">Declaration!B20</f>
        <v>Email - Authorizer (*):</v>
      </c>
      <c r="B11" s="222" t="str">
        <f>Declaration!D20</f>
        <v>sales@southwestantennas.com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
      <c r="A12" s="221" t="str">
        <f ca="1">Declaration!B22</f>
        <v>Effective Date (*):</v>
      </c>
      <c r="B12" s="232">
        <f>Declaration!D22</f>
        <v>44736</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3.75">
      <c r="A13" s="222" t="str">
        <f ca="1">Declaration!B25</f>
        <v>1) Is any 3TG intentionally added or used in the product(s) or in the production process? (*)</v>
      </c>
      <c r="B13" s="233"/>
      <c r="C13" s="233"/>
      <c r="D13" s="234"/>
      <c r="E13" s="214" t="s">
        <v>102</v>
      </c>
      <c r="F13" s="224"/>
      <c r="G13" s="211"/>
      <c r="H13" s="235">
        <f t="shared" si="1"/>
        <v>0</v>
      </c>
    </row>
    <row r="14" spans="1:10" ht="26.2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
      <c r="A15" s="221" t="str">
        <f ca="1">Declaration!B27</f>
        <v xml:space="preserve">Tin  </v>
      </c>
      <c r="B15" s="222" t="str">
        <f>Declaration!D27</f>
        <v>No</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1">
      <c r="A18" s="222" t="str">
        <f ca="1">Declaration!B31</f>
        <v>2) Does any 3TG remain in the product(s)? (*)</v>
      </c>
      <c r="B18" s="233"/>
      <c r="C18" s="233"/>
      <c r="D18" s="234"/>
      <c r="E18" s="214" t="s">
        <v>96</v>
      </c>
      <c r="F18" s="224"/>
      <c r="G18" s="211"/>
      <c r="H18" s="211"/>
      <c r="J18" s="228"/>
    </row>
    <row r="19" spans="1:10" ht="39">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
      <c r="A20" s="221" t="str">
        <f ca="1">Declaration!B33</f>
        <v xml:space="preserve">Tin  </v>
      </c>
      <c r="B20" s="222">
        <f>IF($B$15="Yes",Declaration!D33,0)</f>
        <v>0</v>
      </c>
      <c r="C20" s="222" t="str">
        <f ca="1">IF(H20=1,J20,I20)</f>
        <v>Complete</v>
      </c>
      <c r="D20" s="236" t="str">
        <f>IF(H20=1,"Click here to answer question 2 for Tin","")</f>
        <v/>
      </c>
      <c r="E20" s="214" t="s">
        <v>100</v>
      </c>
      <c r="F20" s="229">
        <f>IF(B$15="No",0,1)</f>
        <v>0</v>
      </c>
      <c r="G20" s="225">
        <f>IF(B20=0,1,0)</f>
        <v>1</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39">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
      <c r="A25" s="221" t="str">
        <f ca="1">Declaration!B39</f>
        <v xml:space="preserve">Tin  </v>
      </c>
      <c r="B25" s="222">
        <f>IF(AND($B$15="Yes",$B$20="Yes"),Declaration!D39,0)</f>
        <v>0</v>
      </c>
      <c r="C25" s="222" t="str">
        <f ca="1">IF(H25=1,J25,I25)</f>
        <v>Complete</v>
      </c>
      <c r="D25" s="236" t="str">
        <f>IF(H25=1,"Click here to answer question 3 for Tin","")</f>
        <v/>
      </c>
      <c r="E25" s="214" t="s">
        <v>100</v>
      </c>
      <c r="F25" s="229">
        <f>IF(OR(B15="No",B20="No"),0,1)</f>
        <v>0</v>
      </c>
      <c r="G25" s="225">
        <f>IF(B25=0,1,0)</f>
        <v>1</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1"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1" t="str">
        <f ca="1">Declaration!B45</f>
        <v xml:space="preserve">Tin  </v>
      </c>
      <c r="B30" s="222">
        <f>IF(AND($B$15="Yes",$B$20="Yes"),Declaration!D45,0)</f>
        <v>0</v>
      </c>
      <c r="C30" s="222" t="str">
        <f ca="1">IF(H30=1,J30,I30)</f>
        <v>Complete</v>
      </c>
      <c r="D30" s="237" t="str">
        <f>IF(H30=1,"Click here to answer question 4 for Tin","")</f>
        <v/>
      </c>
      <c r="E30" s="214"/>
      <c r="F30" s="229">
        <f>F25</f>
        <v>0</v>
      </c>
      <c r="G30" s="225">
        <f>IF(B30=0,1,0)</f>
        <v>1</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8.25">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51">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
      <c r="A35" s="221" t="str">
        <f ca="1">Declaration!B51</f>
        <v xml:space="preserve">Tin  </v>
      </c>
      <c r="B35" s="222">
        <f>IF(AND($B$15="Yes",$B$20="Yes"),Declaration!D51,0)</f>
        <v>0</v>
      </c>
      <c r="C35" s="222" t="str">
        <f ca="1">IF(H35=1,J35,I35)</f>
        <v>Complete</v>
      </c>
      <c r="D35" s="237" t="str">
        <f>IF(H35=1,"Click here to answer question 5 for Tin","")</f>
        <v/>
      </c>
      <c r="E35" s="214" t="s">
        <v>100</v>
      </c>
      <c r="F35" s="229">
        <f>F25</f>
        <v>0</v>
      </c>
      <c r="G35" s="225">
        <f>IF(B35=0,1,0)</f>
        <v>1</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
      <c r="A36" s="221" t="str">
        <f ca="1">Declaration!B52</f>
        <v>Gold  (*)</v>
      </c>
      <c r="B36" s="222" t="str">
        <f>IF(AND($B$16="Yes",$B$21="Yes"),Declaration!D52,0)</f>
        <v>Unknown</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51">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8.25">
      <c r="A38" s="222" t="str">
        <f ca="1">Declaration!B55</f>
        <v>6) What percentage of relevant suppliers have provided a response to your supply chain survey?  (*)</v>
      </c>
      <c r="B38" s="233"/>
      <c r="C38" s="233"/>
      <c r="D38" s="234"/>
      <c r="E38" s="214" t="s">
        <v>100</v>
      </c>
      <c r="F38" s="224"/>
      <c r="G38" s="211"/>
      <c r="H38" s="211"/>
    </row>
    <row r="39" spans="1:10" ht="26.2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25">
      <c r="A40" s="221" t="str">
        <f ca="1">Declaration!B57</f>
        <v xml:space="preserve">Tin  </v>
      </c>
      <c r="B40" s="238">
        <f>IF(AND($B$15="Yes",$B$20="Yes"),Declaration!D57,0)</f>
        <v>0</v>
      </c>
      <c r="C40" s="222" t="str">
        <f ca="1">IF(H40=1,J40,I40)</f>
        <v>Complete</v>
      </c>
      <c r="D40" s="239" t="str">
        <f>IF(H40=1,"Click here to answer question 6 for Tin","")</f>
        <v/>
      </c>
      <c r="E40" s="214" t="s">
        <v>97</v>
      </c>
      <c r="F40" s="229">
        <f>F25</f>
        <v>0</v>
      </c>
      <c r="G40" s="225">
        <f>IF(B40=0,1,0)</f>
        <v>1</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25">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2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1">
      <c r="A43" s="222" t="str">
        <f ca="1">Declaration!B61</f>
        <v>7) Have you identified all of the smelters supplying the 3TG to your supply chain?  (*)</v>
      </c>
      <c r="B43" s="233"/>
      <c r="C43" s="233"/>
      <c r="D43" s="234"/>
      <c r="E43" s="214" t="s">
        <v>96</v>
      </c>
      <c r="F43" s="224"/>
      <c r="G43" s="211"/>
      <c r="H43" s="211"/>
    </row>
    <row r="44" spans="1:10" ht="51.7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1.75">
      <c r="A45" s="221" t="str">
        <f ca="1">Declaration!B63</f>
        <v xml:space="preserve">Tin  </v>
      </c>
      <c r="B45" s="222">
        <f>IF(AND($B$15="Yes",$B$20="Yes"),Declaration!D63,0)</f>
        <v>0</v>
      </c>
      <c r="C45" s="222" t="str">
        <f ca="1">IF(H45=1,J45,I45)</f>
        <v>Complete</v>
      </c>
      <c r="D45" s="237" t="str">
        <f>IF(H45=1,"Click here to answer question 7 for Tin","")</f>
        <v/>
      </c>
      <c r="E45" s="214" t="s">
        <v>96</v>
      </c>
      <c r="F45" s="229">
        <f>F25</f>
        <v>0</v>
      </c>
      <c r="G45" s="225">
        <f>IF(B45=0,1,0)</f>
        <v>1</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1.75">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1.7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3.75">
      <c r="A48" s="222" t="str">
        <f ca="1">Declaration!B67</f>
        <v>8) Has all applicable smelter information received by your company been reported in this declaration?  (*)</v>
      </c>
      <c r="B48" s="233"/>
      <c r="C48" s="233"/>
      <c r="D48" s="234"/>
      <c r="E48" s="214" t="s">
        <v>102</v>
      </c>
      <c r="F48" s="224"/>
      <c r="G48" s="211"/>
      <c r="H48" s="211"/>
    </row>
    <row r="49" spans="1:10" ht="39">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
      <c r="A50" s="221" t="str">
        <f ca="1">Declaration!B69</f>
        <v xml:space="preserve">Tin  </v>
      </c>
      <c r="B50" s="222">
        <f>IF(AND($B$15="Yes",$B$20="Yes"),Declaration!D69,0)</f>
        <v>0</v>
      </c>
      <c r="C50" s="222" t="str">
        <f ca="1">IF(H50=1,J50,I50)</f>
        <v>Complete</v>
      </c>
      <c r="D50" s="239" t="str">
        <f>IF(H50=1,"Click here to answer question 8 for Tin","")</f>
        <v/>
      </c>
      <c r="E50" s="214" t="s">
        <v>100</v>
      </c>
      <c r="F50" s="229">
        <f>F25</f>
        <v>0</v>
      </c>
      <c r="G50" s="225">
        <f>IF(B50=0,1,0)</f>
        <v>1</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5">
      <c r="A53" s="222" t="str">
        <f ca="1">Declaration!B74</f>
        <v>Question</v>
      </c>
      <c r="B53" s="233"/>
      <c r="C53" s="233"/>
      <c r="D53" s="234"/>
      <c r="E53" s="214" t="s">
        <v>97</v>
      </c>
      <c r="F53" s="224"/>
      <c r="G53" s="224"/>
      <c r="H53" s="224"/>
    </row>
    <row r="54" spans="1:10" ht="39">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No</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63.75">
      <c r="A57" s="222" t="str">
        <f ca="1">Declaration!B79</f>
        <v>C. Do you require your direct suppliers to source the 3TG from smelters whose due diligence practices have been validated by an independent third party audit program? (*)</v>
      </c>
      <c r="B57" s="222" t="str">
        <f>Declaration!D79</f>
        <v>Yes</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
      <c r="A59" s="222" t="str">
        <f ca="1">Declaration!B83</f>
        <v>E. Does your company conduct Conflict Minerals survey(s) of your relevant supplier(s)? (*)</v>
      </c>
      <c r="B59" s="222" t="str">
        <f>Declaration!D83</f>
        <v>Yes, using other format (describe)</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5" hidden="1">
      <c r="A61" s="222"/>
      <c r="B61" s="222"/>
      <c r="C61" s="222"/>
      <c r="D61" s="223"/>
      <c r="E61" s="214"/>
      <c r="F61" s="229"/>
      <c r="G61" s="225"/>
      <c r="H61" s="226"/>
      <c r="I61" s="227"/>
    </row>
    <row r="62" spans="1:10" ht="39">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
      <c r="A66" s="222" t="s">
        <v>146</v>
      </c>
      <c r="B66" s="222"/>
      <c r="C66" s="222" t="str">
        <f t="shared" ca="1" si="4"/>
        <v>Complete</v>
      </c>
      <c r="D66" s="223" t="str">
        <f>IF(H66=0,"","Click here to provide smelter information")</f>
        <v/>
      </c>
      <c r="E66" s="214" t="s">
        <v>100</v>
      </c>
      <c r="F66" s="229">
        <f>F25</f>
        <v>0</v>
      </c>
      <c r="G66" s="225">
        <f>IF(AND(COUNTIF(SmelterIdetifiedForMetal,"Tin")&gt;0,COUNTIF('Smelter List'!AB$5:AB$2504,"Tin?*")&gt;0),0,1)</f>
        <v>1</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
      <c r="A67" s="222" t="s">
        <v>147</v>
      </c>
      <c r="B67" s="222"/>
      <c r="C67" s="222" t="str">
        <f t="shared" ca="1" si="4"/>
        <v>Complete</v>
      </c>
      <c r="D67" s="223" t="str">
        <f>IF(H67=0,"","Click here to provide smelter information")</f>
        <v/>
      </c>
      <c r="E67" s="214" t="s">
        <v>100</v>
      </c>
      <c r="F67" s="229">
        <f>F26</f>
        <v>1</v>
      </c>
      <c r="G67" s="225">
        <f>IF(AND(COUNTIF(SmelterIdetifiedForMetal,"Gold")&gt;0,COUNTIF('Smelter List'!AB$5:AB$2504,"Gold?*")&gt;0),0,1)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5">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25" priority="1" stopIfTrue="1">
      <formula>IF(F65=0,TRUE)</formula>
    </cfRule>
  </conditionalFormatting>
  <conditionalFormatting sqref="A29:A32">
    <cfRule type="expression" dxfId="24" priority="2" stopIfTrue="1">
      <formula>$F29=0</formula>
    </cfRule>
    <cfRule type="expression" dxfId="23" priority="3" stopIfTrue="1">
      <formula>$H29=0</formula>
    </cfRule>
    <cfRule type="expression" dxfId="22" priority="4" stopIfTrue="1">
      <formula>$H29=1</formula>
    </cfRule>
  </conditionalFormatting>
  <conditionalFormatting sqref="B68:B69">
    <cfRule type="expression" dxfId="21" priority="5" stopIfTrue="1">
      <formula>IF(F68=0,TRUE)</formula>
    </cfRule>
  </conditionalFormatting>
  <conditionalFormatting sqref="B67">
    <cfRule type="expression" dxfId="20" priority="6" stopIfTrue="1">
      <formula>IF(F67=0,TRUE)</formula>
    </cfRule>
  </conditionalFormatting>
  <conditionalFormatting sqref="B66">
    <cfRule type="expression" dxfId="19" priority="7" stopIfTrue="1">
      <formula>IF(F66=0,TRUE)</formula>
    </cfRule>
  </conditionalFormatting>
  <conditionalFormatting sqref="A5:A13">
    <cfRule type="expression" dxfId="18" priority="8" stopIfTrue="1">
      <formula>$F5=0</formula>
    </cfRule>
    <cfRule type="expression" dxfId="17" priority="9" stopIfTrue="1">
      <formula>AND($F5=1,$G5=0)</formula>
    </cfRule>
    <cfRule type="expression" dxfId="16" priority="10" stopIfTrue="1">
      <formula>AND($F5&lt;&gt;0,$G5&lt;&gt;0)</formula>
    </cfRule>
  </conditionalFormatting>
  <conditionalFormatting sqref="A4:A69 C4:C69">
    <cfRule type="expression" dxfId="15" priority="11" stopIfTrue="1">
      <formula>$F4=0</formula>
    </cfRule>
    <cfRule type="expression" dxfId="14" priority="12" stopIfTrue="1">
      <formula>$H4=0</formula>
    </cfRule>
    <cfRule type="expression" dxfId="13" priority="13" stopIfTrue="1">
      <formula>$H4=1</formula>
    </cfRule>
  </conditionalFormatting>
  <conditionalFormatting sqref="D56">
    <cfRule type="expression" dxfId="12"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43" customWidth="1"/>
    <col min="2" max="2" width="39.875" style="244" customWidth="1"/>
    <col min="3" max="3" width="39.875" style="243" customWidth="1"/>
    <col min="4" max="4" width="58.875" style="243" customWidth="1"/>
    <col min="5" max="5" width="1.625" style="243" customWidth="1"/>
    <col min="6" max="6" width="9" style="245" customWidth="1"/>
    <col min="7" max="7" width="8.875" style="246" customWidth="1"/>
    <col min="8" max="16384" width="8.875" style="246"/>
  </cols>
  <sheetData>
    <row r="1" spans="1:6" s="247" customFormat="1" ht="35.1" customHeight="1">
      <c r="A1" s="443" t="str">
        <f ca="1">OFFSET(L!$C$1,MATCH("Product List"&amp;ADDRESS(ROW(),COLUMN(),4),L!$A:$A,0)-1,SL,,)</f>
        <v>Completion required only if reporting level "Product (or List of Products)" selected on the 'Declaration' worksheet.</v>
      </c>
      <c r="B1" s="444"/>
      <c r="C1" s="444"/>
      <c r="D1" s="444"/>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42" t="s">
        <v>137</v>
      </c>
      <c r="C4" s="442"/>
      <c r="D4" s="442"/>
      <c r="E4" s="250"/>
      <c r="F4"/>
    </row>
    <row r="5" spans="1:6" s="247" customFormat="1" ht="15.7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75">
      <c r="A6" s="253"/>
      <c r="B6" s="98"/>
      <c r="C6" s="254"/>
      <c r="D6" s="254"/>
      <c r="E6" s="255"/>
    </row>
    <row r="7" spans="1:6" ht="15.75">
      <c r="A7" s="256"/>
      <c r="B7" s="98"/>
      <c r="C7" s="254"/>
      <c r="D7" s="254"/>
      <c r="E7" s="255"/>
    </row>
    <row r="8" spans="1:6" ht="15.75">
      <c r="A8" s="256"/>
      <c r="B8" s="98"/>
      <c r="C8" s="254"/>
      <c r="D8" s="254"/>
      <c r="E8" s="255"/>
    </row>
    <row r="9" spans="1:6" ht="15.75">
      <c r="A9" s="256"/>
      <c r="B9" s="98"/>
      <c r="C9" s="254"/>
      <c r="D9" s="254"/>
      <c r="E9" s="255"/>
    </row>
    <row r="10" spans="1:6" ht="15.75">
      <c r="A10" s="256"/>
      <c r="B10" s="98"/>
      <c r="C10" s="254"/>
      <c r="D10" s="254"/>
      <c r="E10" s="255"/>
    </row>
    <row r="11" spans="1:6" ht="15.75">
      <c r="A11" s="256"/>
      <c r="B11" s="98"/>
      <c r="C11" s="254"/>
      <c r="D11" s="254"/>
      <c r="E11" s="255"/>
    </row>
    <row r="12" spans="1:6" ht="15.75">
      <c r="A12" s="256"/>
      <c r="B12" s="98"/>
      <c r="C12" s="254"/>
      <c r="D12" s="254"/>
      <c r="E12" s="255"/>
    </row>
    <row r="13" spans="1:6" ht="15.75">
      <c r="A13" s="256"/>
      <c r="B13" s="98"/>
      <c r="C13" s="254"/>
      <c r="D13" s="254"/>
      <c r="E13" s="255"/>
    </row>
    <row r="14" spans="1:6" ht="15.75">
      <c r="A14" s="256"/>
      <c r="B14" s="98"/>
      <c r="C14" s="254"/>
      <c r="D14" s="254"/>
      <c r="E14" s="255"/>
    </row>
    <row r="15" spans="1:6" ht="15.75">
      <c r="A15" s="256"/>
      <c r="B15" s="98"/>
      <c r="C15" s="254"/>
      <c r="D15" s="254"/>
      <c r="E15" s="255"/>
    </row>
    <row r="16" spans="1:6" ht="15.75">
      <c r="A16" s="256"/>
      <c r="B16" s="98"/>
      <c r="C16" s="254"/>
      <c r="D16" s="254"/>
      <c r="E16" s="255"/>
    </row>
    <row r="17" spans="1:5" ht="15.75">
      <c r="A17" s="256"/>
      <c r="B17" s="98"/>
      <c r="C17" s="254"/>
      <c r="D17" s="254"/>
      <c r="E17" s="255"/>
    </row>
    <row r="18" spans="1:5" ht="15.75">
      <c r="A18" s="256"/>
      <c r="B18" s="98"/>
      <c r="C18" s="254"/>
      <c r="D18" s="254"/>
      <c r="E18" s="255"/>
    </row>
    <row r="19" spans="1:5" ht="15.75">
      <c r="A19" s="256"/>
      <c r="B19" s="98"/>
      <c r="C19" s="254"/>
      <c r="D19" s="254"/>
      <c r="E19" s="255"/>
    </row>
    <row r="20" spans="1:5" ht="15.75">
      <c r="A20" s="256"/>
      <c r="B20" s="98"/>
      <c r="C20" s="254"/>
      <c r="D20" s="254"/>
      <c r="E20" s="255"/>
    </row>
    <row r="21" spans="1:5" ht="15.75">
      <c r="A21" s="256"/>
      <c r="B21" s="98"/>
      <c r="C21" s="254"/>
      <c r="D21" s="254"/>
      <c r="E21" s="255"/>
    </row>
    <row r="22" spans="1:5" ht="15.75">
      <c r="A22" s="256"/>
      <c r="B22" s="98"/>
      <c r="C22" s="254"/>
      <c r="D22" s="254"/>
      <c r="E22" s="255"/>
    </row>
    <row r="23" spans="1:5" ht="15.75">
      <c r="A23" s="256"/>
      <c r="B23" s="98"/>
      <c r="C23" s="254"/>
      <c r="D23" s="254"/>
      <c r="E23" s="255"/>
    </row>
    <row r="24" spans="1:5" ht="15.75">
      <c r="A24" s="256"/>
      <c r="B24" s="98"/>
      <c r="C24" s="254"/>
      <c r="D24" s="254"/>
      <c r="E24" s="255"/>
    </row>
    <row r="25" spans="1:5" ht="15.75">
      <c r="A25" s="256"/>
      <c r="B25" s="98"/>
      <c r="C25" s="254"/>
      <c r="D25" s="254"/>
      <c r="E25" s="255"/>
    </row>
    <row r="26" spans="1:5" ht="15.75">
      <c r="A26" s="256"/>
      <c r="B26" s="98"/>
      <c r="C26" s="254"/>
      <c r="D26" s="254"/>
      <c r="E26" s="255"/>
    </row>
    <row r="27" spans="1:5" ht="15.75">
      <c r="A27" s="256"/>
      <c r="B27" s="98"/>
      <c r="C27" s="254"/>
      <c r="D27" s="254"/>
      <c r="E27" s="255"/>
    </row>
    <row r="28" spans="1:5" ht="15.75">
      <c r="A28" s="256"/>
      <c r="B28" s="98"/>
      <c r="C28" s="254"/>
      <c r="D28" s="254"/>
      <c r="E28" s="255"/>
    </row>
    <row r="29" spans="1:5" ht="15.75">
      <c r="A29" s="256"/>
      <c r="B29" s="98"/>
      <c r="C29" s="254"/>
      <c r="D29" s="254"/>
      <c r="E29" s="255"/>
    </row>
    <row r="30" spans="1:5" ht="15.75">
      <c r="A30" s="256"/>
      <c r="B30" s="98"/>
      <c r="C30" s="254"/>
      <c r="D30" s="254"/>
      <c r="E30" s="255"/>
    </row>
    <row r="31" spans="1:5" ht="15.75">
      <c r="A31" s="256"/>
      <c r="B31" s="98"/>
      <c r="C31" s="254"/>
      <c r="D31" s="254"/>
      <c r="E31" s="255"/>
    </row>
    <row r="32" spans="1:5" ht="15.75">
      <c r="A32" s="256"/>
      <c r="B32" s="98"/>
      <c r="C32" s="254"/>
      <c r="D32" s="254"/>
      <c r="E32" s="255"/>
    </row>
    <row r="33" spans="1:5" ht="15.75">
      <c r="A33" s="256"/>
      <c r="B33" s="98"/>
      <c r="C33" s="254"/>
      <c r="D33" s="254"/>
      <c r="E33" s="255"/>
    </row>
    <row r="34" spans="1:5" ht="15.75">
      <c r="A34" s="256"/>
      <c r="B34" s="98"/>
      <c r="C34" s="254"/>
      <c r="D34" s="254"/>
      <c r="E34" s="255"/>
    </row>
    <row r="35" spans="1:5" ht="15.75">
      <c r="A35" s="256"/>
      <c r="B35" s="98"/>
      <c r="C35" s="254"/>
      <c r="D35" s="254"/>
      <c r="E35" s="255"/>
    </row>
    <row r="36" spans="1:5" ht="15.75">
      <c r="A36" s="256"/>
      <c r="B36" s="98"/>
      <c r="C36" s="254"/>
      <c r="D36" s="254"/>
      <c r="E36" s="255"/>
    </row>
    <row r="37" spans="1:5" ht="15.75">
      <c r="A37" s="256"/>
      <c r="B37" s="98"/>
      <c r="C37" s="254"/>
      <c r="D37" s="254"/>
      <c r="E37" s="255"/>
    </row>
    <row r="38" spans="1:5" ht="15.75">
      <c r="A38" s="256"/>
      <c r="B38" s="98"/>
      <c r="C38" s="254"/>
      <c r="D38" s="254"/>
      <c r="E38" s="255"/>
    </row>
    <row r="39" spans="1:5" ht="15.75">
      <c r="A39" s="256"/>
      <c r="B39" s="98"/>
      <c r="C39" s="254"/>
      <c r="D39" s="254"/>
      <c r="E39" s="255"/>
    </row>
    <row r="40" spans="1:5" ht="15.75">
      <c r="A40" s="256"/>
      <c r="B40" s="98"/>
      <c r="C40" s="254"/>
      <c r="D40" s="254"/>
      <c r="E40" s="255"/>
    </row>
    <row r="41" spans="1:5" ht="15.75">
      <c r="A41" s="256"/>
      <c r="B41" s="98"/>
      <c r="C41" s="254"/>
      <c r="D41" s="254"/>
      <c r="E41" s="255"/>
    </row>
    <row r="42" spans="1:5" ht="15.75">
      <c r="A42" s="256"/>
      <c r="B42" s="98"/>
      <c r="C42" s="254"/>
      <c r="D42" s="254"/>
      <c r="E42" s="255"/>
    </row>
    <row r="43" spans="1:5" ht="15.75">
      <c r="A43" s="256"/>
      <c r="B43" s="98"/>
      <c r="C43" s="254"/>
      <c r="D43" s="254"/>
      <c r="E43" s="255"/>
    </row>
    <row r="44" spans="1:5" ht="15.75">
      <c r="A44" s="256"/>
      <c r="B44" s="98"/>
      <c r="C44" s="254"/>
      <c r="D44" s="254"/>
      <c r="E44" s="255"/>
    </row>
    <row r="45" spans="1:5" ht="15.75">
      <c r="A45" s="256"/>
      <c r="B45" s="98"/>
      <c r="C45" s="254"/>
      <c r="D45" s="254"/>
      <c r="E45" s="255"/>
    </row>
    <row r="46" spans="1:5" ht="15.75">
      <c r="A46" s="256"/>
      <c r="B46" s="98"/>
      <c r="C46" s="254"/>
      <c r="D46" s="254"/>
      <c r="E46" s="255"/>
    </row>
    <row r="47" spans="1:5" ht="15.75">
      <c r="A47" s="256"/>
      <c r="B47" s="98"/>
      <c r="C47" s="254"/>
      <c r="D47" s="254"/>
      <c r="E47" s="255"/>
    </row>
    <row r="48" spans="1:5" ht="15.75">
      <c r="A48" s="256"/>
      <c r="B48" s="98"/>
      <c r="C48" s="254"/>
      <c r="D48" s="254"/>
      <c r="E48" s="255"/>
    </row>
    <row r="49" spans="1:5" ht="15.75">
      <c r="A49" s="256"/>
      <c r="B49" s="98"/>
      <c r="C49" s="254"/>
      <c r="D49" s="254"/>
      <c r="E49" s="255"/>
    </row>
    <row r="50" spans="1:5" ht="15.75">
      <c r="A50" s="256"/>
      <c r="B50" s="98"/>
      <c r="C50" s="254"/>
      <c r="D50" s="254"/>
      <c r="E50" s="255"/>
    </row>
    <row r="51" spans="1:5" ht="15.75">
      <c r="A51" s="256"/>
      <c r="B51" s="98"/>
      <c r="C51" s="254"/>
      <c r="D51" s="254"/>
      <c r="E51" s="255"/>
    </row>
    <row r="52" spans="1:5" ht="15.75">
      <c r="A52" s="256"/>
      <c r="B52" s="98"/>
      <c r="C52" s="254"/>
      <c r="D52" s="254"/>
      <c r="E52" s="255"/>
    </row>
    <row r="53" spans="1:5" ht="15.75">
      <c r="A53" s="256"/>
      <c r="B53" s="98"/>
      <c r="C53" s="254"/>
      <c r="D53" s="254"/>
      <c r="E53" s="255"/>
    </row>
    <row r="54" spans="1:5" ht="15.75">
      <c r="A54" s="256"/>
      <c r="B54" s="98"/>
      <c r="C54" s="254"/>
      <c r="D54" s="254"/>
      <c r="E54" s="255"/>
    </row>
    <row r="55" spans="1:5" ht="15.75">
      <c r="A55" s="256"/>
      <c r="B55" s="98"/>
      <c r="C55" s="254"/>
      <c r="D55" s="254"/>
      <c r="E55" s="255"/>
    </row>
    <row r="56" spans="1:5" ht="15.75">
      <c r="A56" s="256"/>
      <c r="B56" s="98"/>
      <c r="C56" s="254"/>
      <c r="D56" s="254"/>
      <c r="E56" s="255"/>
    </row>
    <row r="57" spans="1:5" ht="15.75">
      <c r="A57" s="256"/>
      <c r="B57" s="98"/>
      <c r="C57" s="254"/>
      <c r="D57" s="254"/>
      <c r="E57" s="255"/>
    </row>
    <row r="58" spans="1:5" ht="15.75">
      <c r="A58" s="256"/>
      <c r="B58" s="98"/>
      <c r="C58" s="254"/>
      <c r="D58" s="254"/>
      <c r="E58" s="255"/>
    </row>
    <row r="59" spans="1:5" ht="15.75">
      <c r="A59" s="256"/>
      <c r="B59" s="98"/>
      <c r="C59" s="254"/>
      <c r="D59" s="254"/>
      <c r="E59" s="255"/>
    </row>
    <row r="60" spans="1:5" ht="15.75">
      <c r="A60" s="256"/>
      <c r="B60" s="98"/>
      <c r="C60" s="254"/>
      <c r="D60" s="254"/>
      <c r="E60" s="255"/>
    </row>
    <row r="61" spans="1:5" ht="15.75">
      <c r="A61" s="256"/>
      <c r="B61" s="98"/>
      <c r="C61" s="254"/>
      <c r="D61" s="254"/>
      <c r="E61" s="255"/>
    </row>
    <row r="62" spans="1:5" ht="15.75">
      <c r="A62" s="256"/>
      <c r="B62" s="98"/>
      <c r="C62" s="254"/>
      <c r="D62" s="254"/>
      <c r="E62" s="255"/>
    </row>
    <row r="63" spans="1:5" ht="15.75">
      <c r="A63" s="256"/>
      <c r="B63" s="98"/>
      <c r="C63" s="254"/>
      <c r="D63" s="254"/>
      <c r="E63" s="255"/>
    </row>
    <row r="64" spans="1:5" ht="15.75">
      <c r="A64" s="256"/>
      <c r="B64" s="98"/>
      <c r="C64" s="254"/>
      <c r="D64" s="254"/>
      <c r="E64" s="255"/>
    </row>
    <row r="65" spans="1:5" ht="15.75">
      <c r="A65" s="256"/>
      <c r="B65" s="98"/>
      <c r="C65" s="254"/>
      <c r="D65" s="254"/>
      <c r="E65" s="255"/>
    </row>
    <row r="66" spans="1:5" ht="15.75">
      <c r="A66" s="256"/>
      <c r="B66" s="98"/>
      <c r="C66" s="254"/>
      <c r="D66" s="254"/>
      <c r="E66" s="255"/>
    </row>
    <row r="67" spans="1:5" ht="15.75">
      <c r="A67" s="256"/>
      <c r="B67" s="98"/>
      <c r="C67" s="254"/>
      <c r="D67" s="254"/>
      <c r="E67" s="255"/>
    </row>
    <row r="68" spans="1:5" ht="15.75">
      <c r="A68" s="256"/>
      <c r="B68" s="98"/>
      <c r="C68" s="254"/>
      <c r="D68" s="254"/>
      <c r="E68" s="255"/>
    </row>
    <row r="69" spans="1:5" ht="15.75">
      <c r="A69" s="256"/>
      <c r="B69" s="98"/>
      <c r="C69" s="254"/>
      <c r="D69" s="254"/>
      <c r="E69" s="255"/>
    </row>
    <row r="70" spans="1:5" ht="15.75">
      <c r="A70" s="256"/>
      <c r="B70" s="98"/>
      <c r="C70" s="254"/>
      <c r="D70" s="254"/>
      <c r="E70" s="255"/>
    </row>
    <row r="71" spans="1:5" ht="15.75">
      <c r="A71" s="256"/>
      <c r="B71" s="98"/>
      <c r="C71" s="254"/>
      <c r="D71" s="254"/>
      <c r="E71" s="255"/>
    </row>
    <row r="72" spans="1:5" ht="15.75">
      <c r="A72" s="256"/>
      <c r="B72" s="98"/>
      <c r="C72" s="254"/>
      <c r="D72" s="254"/>
      <c r="E72" s="255"/>
    </row>
    <row r="73" spans="1:5" ht="15.75">
      <c r="A73" s="256"/>
      <c r="B73" s="98"/>
      <c r="C73" s="254"/>
      <c r="D73" s="254"/>
      <c r="E73" s="255"/>
    </row>
    <row r="74" spans="1:5" ht="15.75">
      <c r="A74" s="256"/>
      <c r="B74" s="98"/>
      <c r="C74" s="254"/>
      <c r="D74" s="254"/>
      <c r="E74" s="255"/>
    </row>
    <row r="75" spans="1:5" ht="15.75">
      <c r="A75" s="256"/>
      <c r="B75" s="98"/>
      <c r="C75" s="254"/>
      <c r="D75" s="254"/>
      <c r="E75" s="255"/>
    </row>
    <row r="76" spans="1:5" ht="15.75">
      <c r="A76" s="256"/>
      <c r="B76" s="98"/>
      <c r="C76" s="254"/>
      <c r="D76" s="254"/>
      <c r="E76" s="255"/>
    </row>
    <row r="77" spans="1:5" ht="15.75">
      <c r="A77" s="256"/>
      <c r="B77" s="98"/>
      <c r="C77" s="254"/>
      <c r="D77" s="254"/>
      <c r="E77" s="255"/>
    </row>
    <row r="78" spans="1:5" ht="15.75">
      <c r="A78" s="256"/>
      <c r="B78" s="98"/>
      <c r="C78" s="254"/>
      <c r="D78" s="254"/>
      <c r="E78" s="255"/>
    </row>
    <row r="79" spans="1:5" ht="15.75">
      <c r="A79" s="256"/>
      <c r="B79" s="98"/>
      <c r="C79" s="254"/>
      <c r="D79" s="254"/>
      <c r="E79" s="255"/>
    </row>
    <row r="80" spans="1:5" ht="15.75">
      <c r="A80" s="256"/>
      <c r="B80" s="98"/>
      <c r="C80" s="254"/>
      <c r="D80" s="254"/>
      <c r="E80" s="255"/>
    </row>
    <row r="81" spans="1:5" ht="15.75">
      <c r="A81" s="256"/>
      <c r="B81" s="98"/>
      <c r="C81" s="254"/>
      <c r="D81" s="254"/>
      <c r="E81" s="255"/>
    </row>
    <row r="82" spans="1:5" ht="15.75">
      <c r="A82" s="256"/>
      <c r="B82" s="98"/>
      <c r="C82" s="254"/>
      <c r="D82" s="254"/>
      <c r="E82" s="255"/>
    </row>
    <row r="83" spans="1:5" ht="15.75">
      <c r="A83" s="256"/>
      <c r="B83" s="98"/>
      <c r="C83" s="254"/>
      <c r="D83" s="254"/>
      <c r="E83" s="255"/>
    </row>
    <row r="84" spans="1:5" ht="15.75">
      <c r="A84" s="256"/>
      <c r="B84" s="98"/>
      <c r="C84" s="254"/>
      <c r="D84" s="254"/>
      <c r="E84" s="255"/>
    </row>
    <row r="85" spans="1:5" ht="15.75">
      <c r="A85" s="256"/>
      <c r="B85" s="98"/>
      <c r="C85" s="254"/>
      <c r="D85" s="254"/>
      <c r="E85" s="255"/>
    </row>
    <row r="86" spans="1:5" ht="15.75">
      <c r="A86" s="256"/>
      <c r="B86" s="98"/>
      <c r="C86" s="254"/>
      <c r="D86" s="254"/>
      <c r="E86" s="255"/>
    </row>
    <row r="87" spans="1:5" ht="15.75">
      <c r="A87" s="256"/>
      <c r="B87" s="98"/>
      <c r="C87" s="254"/>
      <c r="D87" s="254"/>
      <c r="E87" s="255"/>
    </row>
    <row r="88" spans="1:5" ht="15.75">
      <c r="A88" s="256"/>
      <c r="B88" s="98"/>
      <c r="C88" s="254"/>
      <c r="D88" s="254"/>
      <c r="E88" s="255"/>
    </row>
    <row r="89" spans="1:5" ht="15.75">
      <c r="A89" s="256"/>
      <c r="B89" s="98"/>
      <c r="C89" s="254"/>
      <c r="D89" s="254"/>
      <c r="E89" s="255"/>
    </row>
    <row r="90" spans="1:5" ht="15.75">
      <c r="A90" s="256"/>
      <c r="B90" s="98"/>
      <c r="C90" s="254"/>
      <c r="D90" s="254"/>
      <c r="E90" s="255"/>
    </row>
    <row r="91" spans="1:5" ht="15.75">
      <c r="A91" s="256"/>
      <c r="B91" s="98"/>
      <c r="C91" s="254"/>
      <c r="D91" s="254"/>
      <c r="E91" s="255"/>
    </row>
    <row r="92" spans="1:5" ht="15.75">
      <c r="A92" s="256"/>
      <c r="B92" s="98"/>
      <c r="C92" s="254"/>
      <c r="D92" s="254"/>
      <c r="E92" s="255"/>
    </row>
    <row r="93" spans="1:5" ht="15.75">
      <c r="A93" s="256"/>
      <c r="B93" s="98"/>
      <c r="C93" s="254"/>
      <c r="D93" s="254"/>
      <c r="E93" s="255"/>
    </row>
    <row r="94" spans="1:5" ht="15.75">
      <c r="A94" s="256"/>
      <c r="B94" s="98"/>
      <c r="C94" s="254"/>
      <c r="D94" s="254"/>
      <c r="E94" s="255"/>
    </row>
    <row r="95" spans="1:5" ht="15.75">
      <c r="A95" s="256"/>
      <c r="B95" s="98"/>
      <c r="C95" s="254"/>
      <c r="D95" s="254"/>
      <c r="E95" s="255"/>
    </row>
    <row r="96" spans="1:5" ht="15.75">
      <c r="A96" s="256"/>
      <c r="B96" s="98"/>
      <c r="C96" s="254"/>
      <c r="D96" s="254"/>
      <c r="E96" s="255"/>
    </row>
    <row r="97" spans="1:5" ht="15.75">
      <c r="A97" s="256"/>
      <c r="B97" s="98"/>
      <c r="C97" s="254"/>
      <c r="D97" s="254"/>
      <c r="E97" s="255"/>
    </row>
    <row r="98" spans="1:5" ht="15.75">
      <c r="A98" s="256"/>
      <c r="B98" s="98"/>
      <c r="C98" s="254"/>
      <c r="D98" s="254"/>
      <c r="E98" s="255"/>
    </row>
    <row r="99" spans="1:5" ht="15.75">
      <c r="A99" s="256"/>
      <c r="B99" s="98"/>
      <c r="C99" s="254"/>
      <c r="D99" s="254"/>
      <c r="E99" s="255"/>
    </row>
    <row r="100" spans="1:5" ht="15.75">
      <c r="A100" s="256"/>
      <c r="B100" s="98"/>
      <c r="C100" s="254"/>
      <c r="D100" s="254"/>
      <c r="E100" s="255"/>
    </row>
    <row r="101" spans="1:5" ht="15.75">
      <c r="A101" s="256"/>
      <c r="B101" s="98"/>
      <c r="C101" s="254"/>
      <c r="D101" s="254"/>
      <c r="E101" s="255"/>
    </row>
    <row r="102" spans="1:5" ht="15.75">
      <c r="A102" s="256"/>
      <c r="B102" s="98"/>
      <c r="C102" s="254"/>
      <c r="D102" s="254"/>
      <c r="E102" s="255"/>
    </row>
    <row r="103" spans="1:5" ht="15.75">
      <c r="A103" s="256"/>
      <c r="B103" s="98"/>
      <c r="C103" s="254"/>
      <c r="D103" s="254"/>
      <c r="E103" s="255"/>
    </row>
    <row r="104" spans="1:5" ht="15.75">
      <c r="A104" s="256"/>
      <c r="B104" s="98"/>
      <c r="C104" s="254"/>
      <c r="D104" s="254"/>
      <c r="E104" s="255"/>
    </row>
    <row r="105" spans="1:5" ht="15.75">
      <c r="A105" s="256"/>
      <c r="B105" s="98"/>
      <c r="C105" s="254"/>
      <c r="D105" s="254"/>
      <c r="E105" s="255"/>
    </row>
    <row r="106" spans="1:5" ht="15.75">
      <c r="A106" s="256"/>
      <c r="B106" s="98"/>
      <c r="C106" s="254"/>
      <c r="D106" s="254"/>
      <c r="E106" s="255"/>
    </row>
    <row r="107" spans="1:5" ht="15.75">
      <c r="A107" s="256"/>
      <c r="B107" s="98"/>
      <c r="C107" s="254"/>
      <c r="D107" s="254"/>
      <c r="E107" s="255"/>
    </row>
    <row r="108" spans="1:5" ht="15.75">
      <c r="A108" s="256"/>
      <c r="B108" s="98"/>
      <c r="C108" s="254"/>
      <c r="D108" s="254"/>
      <c r="E108" s="255"/>
    </row>
    <row r="109" spans="1:5" ht="15.75">
      <c r="A109" s="256"/>
      <c r="B109" s="98"/>
      <c r="C109" s="254"/>
      <c r="D109" s="254"/>
      <c r="E109" s="255"/>
    </row>
    <row r="110" spans="1:5" ht="15.75">
      <c r="A110" s="256"/>
      <c r="B110" s="98"/>
      <c r="C110" s="254"/>
      <c r="D110" s="254"/>
      <c r="E110" s="255"/>
    </row>
    <row r="111" spans="1:5" ht="15.75">
      <c r="A111" s="256"/>
      <c r="B111" s="98"/>
      <c r="C111" s="254"/>
      <c r="D111" s="254"/>
      <c r="E111" s="255"/>
    </row>
    <row r="112" spans="1:5" ht="15.75">
      <c r="A112" s="256"/>
      <c r="B112" s="98"/>
      <c r="C112" s="254"/>
      <c r="D112" s="254"/>
      <c r="E112" s="255"/>
    </row>
    <row r="113" spans="1:5" ht="15.75">
      <c r="A113" s="256"/>
      <c r="B113" s="98"/>
      <c r="C113" s="254"/>
      <c r="D113" s="254"/>
      <c r="E113" s="255"/>
    </row>
    <row r="114" spans="1:5" ht="15.75">
      <c r="A114" s="256"/>
      <c r="B114" s="98"/>
      <c r="C114" s="254"/>
      <c r="D114" s="254"/>
      <c r="E114" s="255"/>
    </row>
    <row r="115" spans="1:5" ht="15.75">
      <c r="A115" s="256"/>
      <c r="B115" s="98"/>
      <c r="C115" s="254"/>
      <c r="D115" s="254"/>
      <c r="E115" s="255"/>
    </row>
    <row r="116" spans="1:5" ht="15.75">
      <c r="A116" s="256"/>
      <c r="B116" s="98"/>
      <c r="C116" s="254"/>
      <c r="D116" s="254"/>
      <c r="E116" s="255"/>
    </row>
    <row r="117" spans="1:5" ht="15.75">
      <c r="A117" s="256"/>
      <c r="B117" s="98"/>
      <c r="C117" s="254"/>
      <c r="D117" s="254"/>
      <c r="E117" s="255"/>
    </row>
    <row r="118" spans="1:5" ht="15.75">
      <c r="A118" s="256"/>
      <c r="B118" s="98"/>
      <c r="C118" s="254"/>
      <c r="D118" s="254"/>
      <c r="E118" s="255"/>
    </row>
    <row r="119" spans="1:5" ht="15.75">
      <c r="A119" s="256"/>
      <c r="B119" s="98"/>
      <c r="C119" s="254"/>
      <c r="D119" s="254"/>
      <c r="E119" s="255"/>
    </row>
    <row r="120" spans="1:5" ht="15.75">
      <c r="A120" s="256"/>
      <c r="B120" s="98"/>
      <c r="C120" s="254"/>
      <c r="D120" s="254"/>
      <c r="E120" s="255"/>
    </row>
    <row r="121" spans="1:5" ht="15.75">
      <c r="A121" s="256"/>
      <c r="B121" s="98"/>
      <c r="C121" s="254"/>
      <c r="D121" s="254"/>
      <c r="E121" s="255"/>
    </row>
    <row r="122" spans="1:5" ht="15.75">
      <c r="A122" s="256"/>
      <c r="B122" s="98"/>
      <c r="C122" s="254"/>
      <c r="D122" s="254"/>
      <c r="E122" s="255"/>
    </row>
    <row r="123" spans="1:5" ht="15.75">
      <c r="A123" s="256"/>
      <c r="B123" s="98"/>
      <c r="C123" s="254"/>
      <c r="D123" s="254"/>
      <c r="E123" s="255"/>
    </row>
    <row r="124" spans="1:5" ht="15.75">
      <c r="A124" s="256"/>
      <c r="B124" s="98"/>
      <c r="C124" s="254"/>
      <c r="D124" s="254"/>
      <c r="E124" s="255"/>
    </row>
    <row r="125" spans="1:5" ht="15.75">
      <c r="A125" s="256"/>
      <c r="B125" s="98"/>
      <c r="C125" s="254"/>
      <c r="D125" s="254"/>
      <c r="E125" s="255"/>
    </row>
    <row r="126" spans="1:5" ht="15.75">
      <c r="A126" s="256"/>
      <c r="B126" s="98"/>
      <c r="C126" s="254"/>
      <c r="D126" s="254"/>
      <c r="E126" s="255"/>
    </row>
    <row r="127" spans="1:5" ht="15.75">
      <c r="A127" s="256"/>
      <c r="B127" s="98"/>
      <c r="C127" s="254"/>
      <c r="D127" s="254"/>
      <c r="E127" s="255"/>
    </row>
    <row r="128" spans="1:5" ht="15.75">
      <c r="A128" s="256"/>
      <c r="B128" s="98"/>
      <c r="C128" s="254"/>
      <c r="D128" s="254"/>
      <c r="E128" s="255"/>
    </row>
    <row r="129" spans="1:5" ht="15.75">
      <c r="A129" s="256"/>
      <c r="B129" s="98"/>
      <c r="C129" s="254"/>
      <c r="D129" s="254"/>
      <c r="E129" s="255"/>
    </row>
    <row r="130" spans="1:5" ht="15.75">
      <c r="A130" s="256"/>
      <c r="B130" s="98"/>
      <c r="C130" s="254"/>
      <c r="D130" s="254"/>
      <c r="E130" s="255"/>
    </row>
    <row r="131" spans="1:5" ht="15.75">
      <c r="A131" s="256"/>
      <c r="B131" s="98"/>
      <c r="C131" s="254"/>
      <c r="D131" s="254"/>
      <c r="E131" s="255"/>
    </row>
    <row r="132" spans="1:5" ht="15.75">
      <c r="A132" s="256"/>
      <c r="B132" s="98"/>
      <c r="C132" s="254"/>
      <c r="D132" s="254"/>
      <c r="E132" s="255"/>
    </row>
    <row r="133" spans="1:5" ht="15.75">
      <c r="A133" s="256"/>
      <c r="B133" s="98"/>
      <c r="C133" s="254"/>
      <c r="D133" s="254"/>
      <c r="E133" s="255"/>
    </row>
    <row r="134" spans="1:5" ht="15.75">
      <c r="A134" s="256"/>
      <c r="B134" s="98"/>
      <c r="C134" s="254"/>
      <c r="D134" s="254"/>
      <c r="E134" s="255"/>
    </row>
    <row r="135" spans="1:5" ht="15.75">
      <c r="A135" s="256"/>
      <c r="B135" s="98"/>
      <c r="C135" s="254"/>
      <c r="D135" s="254"/>
      <c r="E135" s="255"/>
    </row>
    <row r="136" spans="1:5" ht="15.75">
      <c r="A136" s="256"/>
      <c r="B136" s="98"/>
      <c r="C136" s="254"/>
      <c r="D136" s="254"/>
      <c r="E136" s="255"/>
    </row>
    <row r="137" spans="1:5" ht="15.75">
      <c r="A137" s="256"/>
      <c r="B137" s="98"/>
      <c r="C137" s="254"/>
      <c r="D137" s="254"/>
      <c r="E137" s="255"/>
    </row>
    <row r="138" spans="1:5" ht="15.75">
      <c r="A138" s="256"/>
      <c r="B138" s="98"/>
      <c r="C138" s="254"/>
      <c r="D138" s="254"/>
      <c r="E138" s="255"/>
    </row>
    <row r="139" spans="1:5" ht="15.75">
      <c r="A139" s="256"/>
      <c r="B139" s="98"/>
      <c r="C139" s="254"/>
      <c r="D139" s="254"/>
      <c r="E139" s="255"/>
    </row>
    <row r="140" spans="1:5" ht="15.75">
      <c r="A140" s="256"/>
      <c r="B140" s="98"/>
      <c r="C140" s="254"/>
      <c r="D140" s="254"/>
      <c r="E140" s="255"/>
    </row>
    <row r="141" spans="1:5" ht="15.75">
      <c r="A141" s="256"/>
      <c r="B141" s="98"/>
      <c r="C141" s="254"/>
      <c r="D141" s="254"/>
      <c r="E141" s="255"/>
    </row>
    <row r="142" spans="1:5" ht="15.75">
      <c r="A142" s="256"/>
      <c r="B142" s="98"/>
      <c r="C142" s="254"/>
      <c r="D142" s="254"/>
      <c r="E142" s="255"/>
    </row>
    <row r="143" spans="1:5" ht="15.75">
      <c r="A143" s="256"/>
      <c r="B143" s="98"/>
      <c r="C143" s="254"/>
      <c r="D143" s="254"/>
      <c r="E143" s="255"/>
    </row>
    <row r="144" spans="1:5" ht="15.75">
      <c r="A144" s="256"/>
      <c r="B144" s="98"/>
      <c r="C144" s="254"/>
      <c r="D144" s="254"/>
      <c r="E144" s="255"/>
    </row>
    <row r="145" spans="1:5" ht="15.75">
      <c r="A145" s="256"/>
      <c r="B145" s="98"/>
      <c r="C145" s="254"/>
      <c r="D145" s="254"/>
      <c r="E145" s="255"/>
    </row>
    <row r="146" spans="1:5" ht="15.75">
      <c r="A146" s="256"/>
      <c r="B146" s="98"/>
      <c r="C146" s="254"/>
      <c r="D146" s="254"/>
      <c r="E146" s="255"/>
    </row>
    <row r="147" spans="1:5" ht="15.75">
      <c r="A147" s="256"/>
      <c r="B147" s="98"/>
      <c r="C147" s="254"/>
      <c r="D147" s="254"/>
      <c r="E147" s="255"/>
    </row>
    <row r="148" spans="1:5" ht="15.75">
      <c r="A148" s="256"/>
      <c r="B148" s="98"/>
      <c r="C148" s="254"/>
      <c r="D148" s="254"/>
      <c r="E148" s="255"/>
    </row>
    <row r="149" spans="1:5" ht="15.75">
      <c r="A149" s="256"/>
      <c r="B149" s="98"/>
      <c r="C149" s="254"/>
      <c r="D149" s="254"/>
      <c r="E149" s="255"/>
    </row>
    <row r="150" spans="1:5" ht="15.75">
      <c r="A150" s="256"/>
      <c r="B150" s="98"/>
      <c r="C150" s="254"/>
      <c r="D150" s="254"/>
      <c r="E150" s="255"/>
    </row>
    <row r="151" spans="1:5" ht="15.75">
      <c r="A151" s="256"/>
      <c r="B151" s="98"/>
      <c r="C151" s="254"/>
      <c r="D151" s="254"/>
      <c r="E151" s="255"/>
    </row>
    <row r="152" spans="1:5" ht="15.75">
      <c r="A152" s="256"/>
      <c r="B152" s="98"/>
      <c r="C152" s="254"/>
      <c r="D152" s="254"/>
      <c r="E152" s="255"/>
    </row>
    <row r="153" spans="1:5" ht="15.75">
      <c r="A153" s="256"/>
      <c r="B153" s="98"/>
      <c r="C153" s="254"/>
      <c r="D153" s="254"/>
      <c r="E153" s="255"/>
    </row>
    <row r="154" spans="1:5" ht="15.75">
      <c r="A154" s="256"/>
      <c r="B154" s="98"/>
      <c r="C154" s="254"/>
      <c r="D154" s="254"/>
      <c r="E154" s="255"/>
    </row>
    <row r="155" spans="1:5" ht="15.75">
      <c r="A155" s="256"/>
      <c r="B155" s="98"/>
      <c r="C155" s="254"/>
      <c r="D155" s="254"/>
      <c r="E155" s="255"/>
    </row>
    <row r="156" spans="1:5" ht="15.75">
      <c r="A156" s="256"/>
      <c r="B156" s="98"/>
      <c r="C156" s="254"/>
      <c r="D156" s="254"/>
      <c r="E156" s="255"/>
    </row>
    <row r="157" spans="1:5" ht="15.75">
      <c r="A157" s="256"/>
      <c r="B157" s="98"/>
      <c r="C157" s="254"/>
      <c r="D157" s="254"/>
      <c r="E157" s="255"/>
    </row>
    <row r="158" spans="1:5" ht="15.75">
      <c r="A158" s="256"/>
      <c r="B158" s="98"/>
      <c r="C158" s="254"/>
      <c r="D158" s="254"/>
      <c r="E158" s="255"/>
    </row>
    <row r="159" spans="1:5" ht="15.75">
      <c r="A159" s="256"/>
      <c r="B159" s="98"/>
      <c r="C159" s="254"/>
      <c r="D159" s="254"/>
      <c r="E159" s="255"/>
    </row>
    <row r="160" spans="1:5" ht="15.75">
      <c r="A160" s="256"/>
      <c r="B160" s="98"/>
      <c r="C160" s="254"/>
      <c r="D160" s="254"/>
      <c r="E160" s="255"/>
    </row>
    <row r="161" spans="1:5" ht="15.75">
      <c r="A161" s="256"/>
      <c r="B161" s="98"/>
      <c r="C161" s="254"/>
      <c r="D161" s="254"/>
      <c r="E161" s="255"/>
    </row>
    <row r="162" spans="1:5" ht="15.75">
      <c r="A162" s="256"/>
      <c r="B162" s="98"/>
      <c r="C162" s="254"/>
      <c r="D162" s="254"/>
      <c r="E162" s="255"/>
    </row>
    <row r="163" spans="1:5" ht="15.75">
      <c r="A163" s="256"/>
      <c r="B163" s="98"/>
      <c r="C163" s="254"/>
      <c r="D163" s="254"/>
      <c r="E163" s="255"/>
    </row>
    <row r="164" spans="1:5" ht="15.75">
      <c r="A164" s="256"/>
      <c r="B164" s="98"/>
      <c r="C164" s="254"/>
      <c r="D164" s="254"/>
      <c r="E164" s="255"/>
    </row>
    <row r="165" spans="1:5" ht="15.75">
      <c r="A165" s="256"/>
      <c r="B165" s="98"/>
      <c r="C165" s="254"/>
      <c r="D165" s="254"/>
      <c r="E165" s="255"/>
    </row>
    <row r="166" spans="1:5" ht="15.75">
      <c r="A166" s="256"/>
      <c r="B166" s="98"/>
      <c r="C166" s="254"/>
      <c r="D166" s="254"/>
      <c r="E166" s="255"/>
    </row>
    <row r="167" spans="1:5" ht="15.75">
      <c r="A167" s="256"/>
      <c r="B167" s="98"/>
      <c r="C167" s="254"/>
      <c r="D167" s="254"/>
      <c r="E167" s="255"/>
    </row>
    <row r="168" spans="1:5" ht="15.75">
      <c r="A168" s="256"/>
      <c r="B168" s="98"/>
      <c r="C168" s="254"/>
      <c r="D168" s="254"/>
      <c r="E168" s="255"/>
    </row>
    <row r="169" spans="1:5" ht="15.75">
      <c r="A169" s="256"/>
      <c r="B169" s="98"/>
      <c r="C169" s="254"/>
      <c r="D169" s="254"/>
      <c r="E169" s="255"/>
    </row>
    <row r="170" spans="1:5" ht="15.75">
      <c r="A170" s="256"/>
      <c r="B170" s="98"/>
      <c r="C170" s="254"/>
      <c r="D170" s="254"/>
      <c r="E170" s="255"/>
    </row>
    <row r="171" spans="1:5" ht="15.75">
      <c r="A171" s="256"/>
      <c r="B171" s="98"/>
      <c r="C171" s="254"/>
      <c r="D171" s="254"/>
      <c r="E171" s="255"/>
    </row>
    <row r="172" spans="1:5" ht="15.75">
      <c r="A172" s="256"/>
      <c r="B172" s="98"/>
      <c r="C172" s="254"/>
      <c r="D172" s="254"/>
      <c r="E172" s="255"/>
    </row>
    <row r="173" spans="1:5" ht="15.75">
      <c r="A173" s="256"/>
      <c r="B173" s="98"/>
      <c r="C173" s="254"/>
      <c r="D173" s="254"/>
      <c r="E173" s="255"/>
    </row>
    <row r="174" spans="1:5" ht="15.75">
      <c r="A174" s="256"/>
      <c r="B174" s="98"/>
      <c r="C174" s="254"/>
      <c r="D174" s="254"/>
      <c r="E174" s="255"/>
    </row>
    <row r="175" spans="1:5" ht="15.75">
      <c r="A175" s="256"/>
      <c r="B175" s="98"/>
      <c r="C175" s="254"/>
      <c r="D175" s="254"/>
      <c r="E175" s="255"/>
    </row>
    <row r="176" spans="1:5" ht="15.75">
      <c r="A176" s="256"/>
      <c r="B176" s="98"/>
      <c r="C176" s="254"/>
      <c r="D176" s="254"/>
      <c r="E176" s="255"/>
    </row>
    <row r="177" spans="1:5" ht="15.75">
      <c r="A177" s="256"/>
      <c r="B177" s="98"/>
      <c r="C177" s="254"/>
      <c r="D177" s="254"/>
      <c r="E177" s="255"/>
    </row>
    <row r="178" spans="1:5" ht="15.75">
      <c r="A178" s="256"/>
      <c r="B178" s="98"/>
      <c r="C178" s="254"/>
      <c r="D178" s="254"/>
      <c r="E178" s="255"/>
    </row>
    <row r="179" spans="1:5" ht="15.75">
      <c r="A179" s="256"/>
      <c r="B179" s="98"/>
      <c r="C179" s="254"/>
      <c r="D179" s="254"/>
      <c r="E179" s="255"/>
    </row>
    <row r="180" spans="1:5" ht="15.75">
      <c r="A180" s="256"/>
      <c r="B180" s="98"/>
      <c r="C180" s="254"/>
      <c r="D180" s="254"/>
      <c r="E180" s="255"/>
    </row>
    <row r="181" spans="1:5" ht="15.75">
      <c r="A181" s="256"/>
      <c r="B181" s="98"/>
      <c r="C181" s="254"/>
      <c r="D181" s="254"/>
      <c r="E181" s="255"/>
    </row>
    <row r="182" spans="1:5" ht="15.75">
      <c r="A182" s="256"/>
      <c r="B182" s="98"/>
      <c r="C182" s="254"/>
      <c r="D182" s="254"/>
      <c r="E182" s="255"/>
    </row>
    <row r="183" spans="1:5" ht="15.75">
      <c r="A183" s="256"/>
      <c r="B183" s="98"/>
      <c r="C183" s="254"/>
      <c r="D183" s="254"/>
      <c r="E183" s="255"/>
    </row>
    <row r="184" spans="1:5" ht="15.75">
      <c r="A184" s="256"/>
      <c r="B184" s="98"/>
      <c r="C184" s="254"/>
      <c r="D184" s="254"/>
      <c r="E184" s="255"/>
    </row>
    <row r="185" spans="1:5" ht="15.75">
      <c r="A185" s="256"/>
      <c r="B185" s="98"/>
      <c r="C185" s="254"/>
      <c r="D185" s="254"/>
      <c r="E185" s="255"/>
    </row>
    <row r="186" spans="1:5" ht="15.75">
      <c r="A186" s="256"/>
      <c r="B186" s="98"/>
      <c r="C186" s="254"/>
      <c r="D186" s="254"/>
      <c r="E186" s="255"/>
    </row>
    <row r="187" spans="1:5" ht="15.75">
      <c r="A187" s="256"/>
      <c r="B187" s="98"/>
      <c r="C187" s="254"/>
      <c r="D187" s="254"/>
      <c r="E187" s="255"/>
    </row>
    <row r="188" spans="1:5" ht="15.75">
      <c r="A188" s="256"/>
      <c r="B188" s="98"/>
      <c r="C188" s="254"/>
      <c r="D188" s="254"/>
      <c r="E188" s="255"/>
    </row>
    <row r="189" spans="1:5" ht="15.75">
      <c r="A189" s="256"/>
      <c r="B189" s="98"/>
      <c r="C189" s="254"/>
      <c r="D189" s="254"/>
      <c r="E189" s="255"/>
    </row>
    <row r="190" spans="1:5" ht="15.75">
      <c r="A190" s="256"/>
      <c r="B190" s="98"/>
      <c r="C190" s="254"/>
      <c r="D190" s="254"/>
      <c r="E190" s="255"/>
    </row>
    <row r="191" spans="1:5" ht="15.75">
      <c r="A191" s="256"/>
      <c r="B191" s="98"/>
      <c r="C191" s="254"/>
      <c r="D191" s="254"/>
      <c r="E191" s="255"/>
    </row>
    <row r="192" spans="1:5" ht="15.75">
      <c r="A192" s="256"/>
      <c r="B192" s="98"/>
      <c r="C192" s="254"/>
      <c r="D192" s="254"/>
      <c r="E192" s="255"/>
    </row>
    <row r="193" spans="1:5" ht="15.75">
      <c r="A193" s="256"/>
      <c r="B193" s="98"/>
      <c r="C193" s="254"/>
      <c r="D193" s="254"/>
      <c r="E193" s="255"/>
    </row>
    <row r="194" spans="1:5" ht="15.75">
      <c r="A194" s="256"/>
      <c r="B194" s="98"/>
      <c r="C194" s="254"/>
      <c r="D194" s="254"/>
      <c r="E194" s="255"/>
    </row>
    <row r="195" spans="1:5" ht="15.75">
      <c r="A195" s="256"/>
      <c r="B195" s="98"/>
      <c r="C195" s="254"/>
      <c r="D195" s="254"/>
      <c r="E195" s="255"/>
    </row>
    <row r="196" spans="1:5" ht="15.75">
      <c r="A196" s="256"/>
      <c r="B196" s="98"/>
      <c r="C196" s="254"/>
      <c r="D196" s="254"/>
      <c r="E196" s="255"/>
    </row>
    <row r="197" spans="1:5" ht="15.75">
      <c r="A197" s="256"/>
      <c r="B197" s="98"/>
      <c r="C197" s="254"/>
      <c r="D197" s="254"/>
      <c r="E197" s="255"/>
    </row>
    <row r="198" spans="1:5" ht="15.75">
      <c r="A198" s="256"/>
      <c r="B198" s="98"/>
      <c r="C198" s="254"/>
      <c r="D198" s="254"/>
      <c r="E198" s="255"/>
    </row>
    <row r="199" spans="1:5" ht="15.75">
      <c r="A199" s="256"/>
      <c r="B199" s="98"/>
      <c r="C199" s="254"/>
      <c r="D199" s="254"/>
      <c r="E199" s="255"/>
    </row>
    <row r="200" spans="1:5" ht="15.75">
      <c r="A200" s="256"/>
      <c r="B200" s="98"/>
      <c r="C200" s="254"/>
      <c r="D200" s="254"/>
      <c r="E200" s="255"/>
    </row>
    <row r="201" spans="1:5" ht="15.75">
      <c r="A201" s="256"/>
      <c r="B201" s="98"/>
      <c r="C201" s="254"/>
      <c r="D201" s="254"/>
      <c r="E201" s="255"/>
    </row>
    <row r="202" spans="1:5" ht="15.75">
      <c r="A202" s="256"/>
      <c r="B202" s="98"/>
      <c r="C202" s="254"/>
      <c r="D202" s="254"/>
      <c r="E202" s="255"/>
    </row>
    <row r="203" spans="1:5" ht="15.75">
      <c r="A203" s="256"/>
      <c r="B203" s="98"/>
      <c r="C203" s="254"/>
      <c r="D203" s="254"/>
      <c r="E203" s="255"/>
    </row>
    <row r="204" spans="1:5" ht="15.75">
      <c r="A204" s="256"/>
      <c r="B204" s="98"/>
      <c r="C204" s="254"/>
      <c r="D204" s="254"/>
      <c r="E204" s="255"/>
    </row>
    <row r="205" spans="1:5" ht="15.75">
      <c r="A205" s="256"/>
      <c r="B205" s="98"/>
      <c r="C205" s="254"/>
      <c r="D205" s="254"/>
      <c r="E205" s="255"/>
    </row>
    <row r="206" spans="1:5" ht="15.75">
      <c r="A206" s="256"/>
      <c r="B206" s="98"/>
      <c r="C206" s="254"/>
      <c r="D206" s="254"/>
      <c r="E206" s="255"/>
    </row>
    <row r="207" spans="1:5" ht="15.75">
      <c r="A207" s="256"/>
      <c r="B207" s="98"/>
      <c r="C207" s="254"/>
      <c r="D207" s="254"/>
      <c r="E207" s="255"/>
    </row>
    <row r="208" spans="1:5" ht="15.75">
      <c r="A208" s="256"/>
      <c r="B208" s="98"/>
      <c r="C208" s="254"/>
      <c r="D208" s="254"/>
      <c r="E208" s="255"/>
    </row>
    <row r="209" spans="1:5" ht="15.75">
      <c r="A209" s="256"/>
      <c r="B209" s="98"/>
      <c r="C209" s="254"/>
      <c r="D209" s="254"/>
      <c r="E209" s="255"/>
    </row>
    <row r="210" spans="1:5" ht="15.75">
      <c r="A210" s="256"/>
      <c r="B210" s="98"/>
      <c r="C210" s="254"/>
      <c r="D210" s="254"/>
      <c r="E210" s="255"/>
    </row>
    <row r="211" spans="1:5" ht="15.75">
      <c r="A211" s="256"/>
      <c r="B211" s="98"/>
      <c r="C211" s="254"/>
      <c r="D211" s="254"/>
      <c r="E211" s="255"/>
    </row>
    <row r="212" spans="1:5" ht="15.75">
      <c r="A212" s="256"/>
      <c r="B212" s="98"/>
      <c r="C212" s="254"/>
      <c r="D212" s="254"/>
      <c r="E212" s="255"/>
    </row>
    <row r="213" spans="1:5" ht="15.75">
      <c r="A213" s="256"/>
      <c r="B213" s="98"/>
      <c r="C213" s="254"/>
      <c r="D213" s="254"/>
      <c r="E213" s="255"/>
    </row>
    <row r="214" spans="1:5" ht="15.75">
      <c r="A214" s="256"/>
      <c r="B214" s="98"/>
      <c r="C214" s="254"/>
      <c r="D214" s="254"/>
      <c r="E214" s="255"/>
    </row>
    <row r="215" spans="1:5" ht="15.75">
      <c r="A215" s="256"/>
      <c r="B215" s="98"/>
      <c r="C215" s="254"/>
      <c r="D215" s="254"/>
      <c r="E215" s="255"/>
    </row>
    <row r="216" spans="1:5" ht="15.75">
      <c r="A216" s="256"/>
      <c r="B216" s="98"/>
      <c r="C216" s="254"/>
      <c r="D216" s="254"/>
      <c r="E216" s="255"/>
    </row>
    <row r="217" spans="1:5" ht="15.75">
      <c r="A217" s="256"/>
      <c r="B217" s="98"/>
      <c r="C217" s="254"/>
      <c r="D217" s="254"/>
      <c r="E217" s="255"/>
    </row>
    <row r="218" spans="1:5" ht="15.75">
      <c r="A218" s="256"/>
      <c r="B218" s="98"/>
      <c r="C218" s="254"/>
      <c r="D218" s="254"/>
      <c r="E218" s="255"/>
    </row>
    <row r="219" spans="1:5" ht="15.75">
      <c r="A219" s="256"/>
      <c r="B219" s="98"/>
      <c r="C219" s="254"/>
      <c r="D219" s="254"/>
      <c r="E219" s="255"/>
    </row>
    <row r="220" spans="1:5" ht="15.75">
      <c r="A220" s="256"/>
      <c r="B220" s="98"/>
      <c r="C220" s="254"/>
      <c r="D220" s="254"/>
      <c r="E220" s="255"/>
    </row>
    <row r="221" spans="1:5" ht="15.75">
      <c r="A221" s="256"/>
      <c r="B221" s="98"/>
      <c r="C221" s="254"/>
      <c r="D221" s="254"/>
      <c r="E221" s="255"/>
    </row>
    <row r="222" spans="1:5" ht="15.75">
      <c r="A222" s="256"/>
      <c r="B222" s="98"/>
      <c r="C222" s="254"/>
      <c r="D222" s="254"/>
      <c r="E222" s="255"/>
    </row>
    <row r="223" spans="1:5" ht="15.75">
      <c r="A223" s="256"/>
      <c r="B223" s="98"/>
      <c r="C223" s="254"/>
      <c r="D223" s="254"/>
      <c r="E223" s="255"/>
    </row>
    <row r="224" spans="1:5" ht="15.75">
      <c r="A224" s="256"/>
      <c r="B224" s="98"/>
      <c r="C224" s="254"/>
      <c r="D224" s="254"/>
      <c r="E224" s="255"/>
    </row>
    <row r="225" spans="1:5" ht="15.75">
      <c r="A225" s="256"/>
      <c r="B225" s="98"/>
      <c r="C225" s="254"/>
      <c r="D225" s="254"/>
      <c r="E225" s="255"/>
    </row>
    <row r="226" spans="1:5" ht="15.75">
      <c r="A226" s="256"/>
      <c r="B226" s="98"/>
      <c r="C226" s="254"/>
      <c r="D226" s="254"/>
      <c r="E226" s="255"/>
    </row>
    <row r="227" spans="1:5" ht="15.75">
      <c r="A227" s="256"/>
      <c r="B227" s="98"/>
      <c r="C227" s="254"/>
      <c r="D227" s="254"/>
      <c r="E227" s="255"/>
    </row>
    <row r="228" spans="1:5" ht="15.75">
      <c r="A228" s="256"/>
      <c r="B228" s="98"/>
      <c r="C228" s="254"/>
      <c r="D228" s="254"/>
      <c r="E228" s="255"/>
    </row>
    <row r="229" spans="1:5" ht="15.75">
      <c r="A229" s="256"/>
      <c r="B229" s="98"/>
      <c r="C229" s="254"/>
      <c r="D229" s="254"/>
      <c r="E229" s="255"/>
    </row>
    <row r="230" spans="1:5" ht="15.75">
      <c r="A230" s="256"/>
      <c r="B230" s="98"/>
      <c r="C230" s="254"/>
      <c r="D230" s="254"/>
      <c r="E230" s="255"/>
    </row>
    <row r="231" spans="1:5" ht="15.75">
      <c r="A231" s="256"/>
      <c r="B231" s="98"/>
      <c r="C231" s="254"/>
      <c r="D231" s="254"/>
      <c r="E231" s="255"/>
    </row>
    <row r="232" spans="1:5" ht="15.75">
      <c r="A232" s="256"/>
      <c r="B232" s="98"/>
      <c r="C232" s="254"/>
      <c r="D232" s="254"/>
      <c r="E232" s="255"/>
    </row>
    <row r="233" spans="1:5" ht="15.75">
      <c r="A233" s="256"/>
      <c r="B233" s="98"/>
      <c r="C233" s="254"/>
      <c r="D233" s="254"/>
      <c r="E233" s="255"/>
    </row>
    <row r="234" spans="1:5" ht="15.75">
      <c r="A234" s="256"/>
      <c r="B234" s="98"/>
      <c r="C234" s="254"/>
      <c r="D234" s="254"/>
      <c r="E234" s="255"/>
    </row>
    <row r="235" spans="1:5" ht="15.75">
      <c r="A235" s="256"/>
      <c r="B235" s="98"/>
      <c r="C235" s="254"/>
      <c r="D235" s="254"/>
      <c r="E235" s="255"/>
    </row>
    <row r="236" spans="1:5" ht="15.75">
      <c r="A236" s="256"/>
      <c r="B236" s="98"/>
      <c r="C236" s="254"/>
      <c r="D236" s="254"/>
      <c r="E236" s="255"/>
    </row>
    <row r="237" spans="1:5" ht="15.75">
      <c r="A237" s="256"/>
      <c r="B237" s="98"/>
      <c r="C237" s="254"/>
      <c r="D237" s="254"/>
      <c r="E237" s="255"/>
    </row>
    <row r="238" spans="1:5" ht="15.75">
      <c r="A238" s="256"/>
      <c r="B238" s="98"/>
      <c r="C238" s="254"/>
      <c r="D238" s="254"/>
      <c r="E238" s="255"/>
    </row>
    <row r="239" spans="1:5" ht="15.75">
      <c r="A239" s="256"/>
      <c r="B239" s="98"/>
      <c r="C239" s="254"/>
      <c r="D239" s="254"/>
      <c r="E239" s="255"/>
    </row>
    <row r="240" spans="1:5" ht="15.75">
      <c r="A240" s="256"/>
      <c r="B240" s="98"/>
      <c r="C240" s="254"/>
      <c r="D240" s="254"/>
      <c r="E240" s="255"/>
    </row>
    <row r="241" spans="1:5" ht="15.75">
      <c r="A241" s="256"/>
      <c r="B241" s="98"/>
      <c r="C241" s="254"/>
      <c r="D241" s="254"/>
      <c r="E241" s="255"/>
    </row>
    <row r="242" spans="1:5" ht="15.75">
      <c r="A242" s="256"/>
      <c r="B242" s="98"/>
      <c r="C242" s="254"/>
      <c r="D242" s="254"/>
      <c r="E242" s="255"/>
    </row>
    <row r="243" spans="1:5" ht="15.75">
      <c r="A243" s="256"/>
      <c r="B243" s="98"/>
      <c r="C243" s="254"/>
      <c r="D243" s="254"/>
      <c r="E243" s="255"/>
    </row>
    <row r="244" spans="1:5" ht="15.75">
      <c r="A244" s="256"/>
      <c r="B244" s="98"/>
      <c r="C244" s="254"/>
      <c r="D244" s="254"/>
      <c r="E244" s="255"/>
    </row>
    <row r="245" spans="1:5" ht="15.75">
      <c r="A245" s="256"/>
      <c r="B245" s="98"/>
      <c r="C245" s="254"/>
      <c r="D245" s="254"/>
      <c r="E245" s="255"/>
    </row>
    <row r="246" spans="1:5" ht="15.75">
      <c r="A246" s="256"/>
      <c r="B246" s="98"/>
      <c r="C246" s="254"/>
      <c r="D246" s="254"/>
      <c r="E246" s="255"/>
    </row>
    <row r="247" spans="1:5" ht="15.75">
      <c r="A247" s="256"/>
      <c r="B247" s="98"/>
      <c r="C247" s="254"/>
      <c r="D247" s="254"/>
      <c r="E247" s="255"/>
    </row>
    <row r="248" spans="1:5" ht="15.75">
      <c r="A248" s="256"/>
      <c r="B248" s="98"/>
      <c r="C248" s="254"/>
      <c r="D248" s="254"/>
      <c r="E248" s="255"/>
    </row>
    <row r="249" spans="1:5" ht="15.75">
      <c r="A249" s="256"/>
      <c r="B249" s="98"/>
      <c r="C249" s="254"/>
      <c r="D249" s="254"/>
      <c r="E249" s="255"/>
    </row>
    <row r="250" spans="1:5" ht="15.75">
      <c r="A250" s="256"/>
      <c r="B250" s="98"/>
      <c r="C250" s="254"/>
      <c r="D250" s="254"/>
      <c r="E250" s="255"/>
    </row>
    <row r="251" spans="1:5" ht="15.75">
      <c r="A251" s="256"/>
      <c r="B251" s="98"/>
      <c r="C251" s="254"/>
      <c r="D251" s="254"/>
      <c r="E251" s="255"/>
    </row>
    <row r="252" spans="1:5" ht="15.75">
      <c r="A252" s="256"/>
      <c r="B252" s="98"/>
      <c r="C252" s="254"/>
      <c r="D252" s="254"/>
      <c r="E252" s="255"/>
    </row>
    <row r="253" spans="1:5" ht="15.75">
      <c r="A253" s="256"/>
      <c r="B253" s="98"/>
      <c r="C253" s="254"/>
      <c r="D253" s="254"/>
      <c r="E253" s="255"/>
    </row>
    <row r="254" spans="1:5" ht="15.75">
      <c r="A254" s="256"/>
      <c r="B254" s="98"/>
      <c r="C254" s="254"/>
      <c r="D254" s="254"/>
      <c r="E254" s="255"/>
    </row>
    <row r="255" spans="1:5" ht="15.75">
      <c r="A255" s="256"/>
      <c r="B255" s="98"/>
      <c r="C255" s="254"/>
      <c r="D255" s="254"/>
      <c r="E255" s="255"/>
    </row>
    <row r="256" spans="1:5" ht="15.75">
      <c r="A256" s="256"/>
      <c r="B256" s="98"/>
      <c r="C256" s="254"/>
      <c r="D256" s="254"/>
      <c r="E256" s="255"/>
    </row>
    <row r="257" spans="1:5" ht="15.75">
      <c r="A257" s="256"/>
      <c r="B257" s="98"/>
      <c r="C257" s="254"/>
      <c r="D257" s="254"/>
      <c r="E257" s="255"/>
    </row>
    <row r="258" spans="1:5" ht="15.75">
      <c r="A258" s="256"/>
      <c r="B258" s="98"/>
      <c r="C258" s="254"/>
      <c r="D258" s="254"/>
      <c r="E258" s="255"/>
    </row>
    <row r="259" spans="1:5" ht="15.75">
      <c r="A259" s="256"/>
      <c r="B259" s="98"/>
      <c r="C259" s="254"/>
      <c r="D259" s="254"/>
      <c r="E259" s="255"/>
    </row>
    <row r="260" spans="1:5" ht="15.75">
      <c r="A260" s="256"/>
      <c r="B260" s="98"/>
      <c r="C260" s="254"/>
      <c r="D260" s="254"/>
      <c r="E260" s="255"/>
    </row>
    <row r="261" spans="1:5" ht="15.75">
      <c r="A261" s="256"/>
      <c r="B261" s="98"/>
      <c r="C261" s="254"/>
      <c r="D261" s="254"/>
      <c r="E261" s="255"/>
    </row>
    <row r="262" spans="1:5" ht="15.75">
      <c r="A262" s="256"/>
      <c r="B262" s="98"/>
      <c r="C262" s="254"/>
      <c r="D262" s="254"/>
      <c r="E262" s="255"/>
    </row>
    <row r="263" spans="1:5" ht="15.75">
      <c r="A263" s="256"/>
      <c r="B263" s="98"/>
      <c r="C263" s="254"/>
      <c r="D263" s="254"/>
      <c r="E263" s="255"/>
    </row>
    <row r="264" spans="1:5" ht="15.75">
      <c r="A264" s="256"/>
      <c r="B264" s="98"/>
      <c r="C264" s="254"/>
      <c r="D264" s="254"/>
      <c r="E264" s="255"/>
    </row>
    <row r="265" spans="1:5" ht="15.75">
      <c r="A265" s="256"/>
      <c r="B265" s="98"/>
      <c r="C265" s="254"/>
      <c r="D265" s="254"/>
      <c r="E265" s="255"/>
    </row>
    <row r="266" spans="1:5" ht="15.75">
      <c r="A266" s="256"/>
      <c r="B266" s="98"/>
      <c r="C266" s="254"/>
      <c r="D266" s="254"/>
      <c r="E266" s="255"/>
    </row>
    <row r="267" spans="1:5" ht="15.75">
      <c r="A267" s="256"/>
      <c r="B267" s="98"/>
      <c r="C267" s="254"/>
      <c r="D267" s="254"/>
      <c r="E267" s="255"/>
    </row>
    <row r="268" spans="1:5" ht="15.75">
      <c r="A268" s="256"/>
      <c r="B268" s="98"/>
      <c r="C268" s="254"/>
      <c r="D268" s="254"/>
      <c r="E268" s="255"/>
    </row>
    <row r="269" spans="1:5" ht="15.75">
      <c r="A269" s="256"/>
      <c r="B269" s="98"/>
      <c r="C269" s="254"/>
      <c r="D269" s="254"/>
      <c r="E269" s="255"/>
    </row>
    <row r="270" spans="1:5" ht="15.75">
      <c r="A270" s="256"/>
      <c r="B270" s="98"/>
      <c r="C270" s="254"/>
      <c r="D270" s="254"/>
      <c r="E270" s="255"/>
    </row>
    <row r="271" spans="1:5" ht="15.75">
      <c r="A271" s="256"/>
      <c r="B271" s="98"/>
      <c r="C271" s="254"/>
      <c r="D271" s="254"/>
      <c r="E271" s="255"/>
    </row>
    <row r="272" spans="1:5" ht="15.75">
      <c r="A272" s="256"/>
      <c r="B272" s="98"/>
      <c r="C272" s="254"/>
      <c r="D272" s="254"/>
      <c r="E272" s="255"/>
    </row>
    <row r="273" spans="1:5" ht="15.75">
      <c r="A273" s="256"/>
      <c r="B273" s="98"/>
      <c r="C273" s="254"/>
      <c r="D273" s="254"/>
      <c r="E273" s="255"/>
    </row>
    <row r="274" spans="1:5" ht="15.75">
      <c r="A274" s="256"/>
      <c r="B274" s="98"/>
      <c r="C274" s="254"/>
      <c r="D274" s="254"/>
      <c r="E274" s="255"/>
    </row>
    <row r="275" spans="1:5" ht="15.75">
      <c r="A275" s="256"/>
      <c r="B275" s="98"/>
      <c r="C275" s="254"/>
      <c r="D275" s="254"/>
      <c r="E275" s="255"/>
    </row>
    <row r="276" spans="1:5" ht="15.75">
      <c r="A276" s="256"/>
      <c r="B276" s="98"/>
      <c r="C276" s="254"/>
      <c r="D276" s="254"/>
      <c r="E276" s="255"/>
    </row>
    <row r="277" spans="1:5" ht="15.75">
      <c r="A277" s="256"/>
      <c r="B277" s="98"/>
      <c r="C277" s="254"/>
      <c r="D277" s="254"/>
      <c r="E277" s="255"/>
    </row>
    <row r="278" spans="1:5" ht="15.75">
      <c r="A278" s="256"/>
      <c r="B278" s="98"/>
      <c r="C278" s="254"/>
      <c r="D278" s="254"/>
      <c r="E278" s="255"/>
    </row>
    <row r="279" spans="1:5" ht="15.75">
      <c r="A279" s="256"/>
      <c r="B279" s="98"/>
      <c r="C279" s="254"/>
      <c r="D279" s="254"/>
      <c r="E279" s="255"/>
    </row>
    <row r="280" spans="1:5" ht="15.75">
      <c r="A280" s="256"/>
      <c r="B280" s="98"/>
      <c r="C280" s="254"/>
      <c r="D280" s="254"/>
      <c r="E280" s="255"/>
    </row>
    <row r="281" spans="1:5" ht="15.75">
      <c r="A281" s="256"/>
      <c r="B281" s="98"/>
      <c r="C281" s="254"/>
      <c r="D281" s="254"/>
      <c r="E281" s="255"/>
    </row>
    <row r="282" spans="1:5" ht="15.75">
      <c r="A282" s="256"/>
      <c r="B282" s="98"/>
      <c r="C282" s="254"/>
      <c r="D282" s="254"/>
      <c r="E282" s="255"/>
    </row>
    <row r="283" spans="1:5" ht="15.75">
      <c r="A283" s="256"/>
      <c r="B283" s="98"/>
      <c r="C283" s="254"/>
      <c r="D283" s="254"/>
      <c r="E283" s="255"/>
    </row>
    <row r="284" spans="1:5" ht="15.75">
      <c r="A284" s="256"/>
      <c r="B284" s="98"/>
      <c r="C284" s="254"/>
      <c r="D284" s="254"/>
      <c r="E284" s="255"/>
    </row>
    <row r="285" spans="1:5" ht="15.75">
      <c r="A285" s="256"/>
      <c r="B285" s="98"/>
      <c r="C285" s="254"/>
      <c r="D285" s="254"/>
      <c r="E285" s="255"/>
    </row>
    <row r="286" spans="1:5" ht="15.75">
      <c r="A286" s="256"/>
      <c r="B286" s="98"/>
      <c r="C286" s="254"/>
      <c r="D286" s="254"/>
      <c r="E286" s="255"/>
    </row>
    <row r="287" spans="1:5" ht="15.75">
      <c r="A287" s="256"/>
      <c r="B287" s="98"/>
      <c r="C287" s="254"/>
      <c r="D287" s="254"/>
      <c r="E287" s="255"/>
    </row>
    <row r="288" spans="1:5" ht="15.75">
      <c r="A288" s="256"/>
      <c r="B288" s="98"/>
      <c r="C288" s="254"/>
      <c r="D288" s="254"/>
      <c r="E288" s="255"/>
    </row>
    <row r="289" spans="1:5" ht="15.75">
      <c r="A289" s="256"/>
      <c r="B289" s="98"/>
      <c r="C289" s="254"/>
      <c r="D289" s="254"/>
      <c r="E289" s="255"/>
    </row>
    <row r="290" spans="1:5" ht="15.75">
      <c r="A290" s="256"/>
      <c r="B290" s="98"/>
      <c r="C290" s="254"/>
      <c r="D290" s="254"/>
      <c r="E290" s="255"/>
    </row>
    <row r="291" spans="1:5" ht="15.75">
      <c r="A291" s="256"/>
      <c r="B291" s="98"/>
      <c r="C291" s="254"/>
      <c r="D291" s="254"/>
      <c r="E291" s="255"/>
    </row>
    <row r="292" spans="1:5" ht="15.75">
      <c r="A292" s="256"/>
      <c r="B292" s="98"/>
      <c r="C292" s="254"/>
      <c r="D292" s="254"/>
      <c r="E292" s="255"/>
    </row>
    <row r="293" spans="1:5" ht="15.75">
      <c r="A293" s="256"/>
      <c r="B293" s="98"/>
      <c r="C293" s="254"/>
      <c r="D293" s="254"/>
      <c r="E293" s="255"/>
    </row>
    <row r="294" spans="1:5" ht="15.75">
      <c r="A294" s="256"/>
      <c r="B294" s="98"/>
      <c r="C294" s="254"/>
      <c r="D294" s="254"/>
      <c r="E294" s="255"/>
    </row>
    <row r="295" spans="1:5" ht="15.75">
      <c r="A295" s="256"/>
      <c r="B295" s="98"/>
      <c r="C295" s="254"/>
      <c r="D295" s="254"/>
      <c r="E295" s="255"/>
    </row>
    <row r="296" spans="1:5" ht="15.75">
      <c r="A296" s="256"/>
      <c r="B296" s="98"/>
      <c r="C296" s="254"/>
      <c r="D296" s="254"/>
      <c r="E296" s="255"/>
    </row>
    <row r="297" spans="1:5" ht="15.75">
      <c r="A297" s="256"/>
      <c r="B297" s="98"/>
      <c r="C297" s="254"/>
      <c r="D297" s="254"/>
      <c r="E297" s="255"/>
    </row>
    <row r="298" spans="1:5" ht="15.75">
      <c r="A298" s="256"/>
      <c r="B298" s="98"/>
      <c r="C298" s="254"/>
      <c r="D298" s="254"/>
      <c r="E298" s="255"/>
    </row>
    <row r="299" spans="1:5" ht="15.75">
      <c r="A299" s="256"/>
      <c r="B299" s="98"/>
      <c r="C299" s="254"/>
      <c r="D299" s="254"/>
      <c r="E299" s="255"/>
    </row>
    <row r="300" spans="1:5" ht="15.75">
      <c r="A300" s="256"/>
      <c r="B300" s="98"/>
      <c r="C300" s="254"/>
      <c r="D300" s="254"/>
      <c r="E300" s="255"/>
    </row>
    <row r="301" spans="1:5" ht="15.75">
      <c r="A301" s="256"/>
      <c r="B301" s="98"/>
      <c r="C301" s="254"/>
      <c r="D301" s="254"/>
      <c r="E301" s="255"/>
    </row>
    <row r="302" spans="1:5" ht="15.75">
      <c r="A302" s="256"/>
      <c r="B302" s="98"/>
      <c r="C302" s="254"/>
      <c r="D302" s="254"/>
      <c r="E302" s="255"/>
    </row>
    <row r="303" spans="1:5" ht="15.75">
      <c r="A303" s="256"/>
      <c r="B303" s="98"/>
      <c r="C303" s="254"/>
      <c r="D303" s="254"/>
      <c r="E303" s="255"/>
    </row>
    <row r="304" spans="1:5" ht="15.75">
      <c r="A304" s="256"/>
      <c r="B304" s="98"/>
      <c r="C304" s="254"/>
      <c r="D304" s="254"/>
      <c r="E304" s="255"/>
    </row>
    <row r="305" spans="1:5" ht="15.75">
      <c r="A305" s="256"/>
      <c r="B305" s="98"/>
      <c r="C305" s="254"/>
      <c r="D305" s="254"/>
      <c r="E305" s="255"/>
    </row>
    <row r="306" spans="1:5" ht="15.75">
      <c r="A306" s="256"/>
      <c r="B306" s="98"/>
      <c r="C306" s="254"/>
      <c r="D306" s="254"/>
      <c r="E306" s="255"/>
    </row>
    <row r="307" spans="1:5" ht="15.75">
      <c r="A307" s="256"/>
      <c r="B307" s="98"/>
      <c r="C307" s="254"/>
      <c r="D307" s="254"/>
      <c r="E307" s="255"/>
    </row>
    <row r="308" spans="1:5" ht="15.75">
      <c r="A308" s="256"/>
      <c r="B308" s="98"/>
      <c r="C308" s="254"/>
      <c r="D308" s="254"/>
      <c r="E308" s="255"/>
    </row>
    <row r="309" spans="1:5" ht="15.75">
      <c r="A309" s="256"/>
      <c r="B309" s="98"/>
      <c r="C309" s="254"/>
      <c r="D309" s="254"/>
      <c r="E309" s="255"/>
    </row>
    <row r="310" spans="1:5" ht="15.75">
      <c r="A310" s="256"/>
      <c r="B310" s="98"/>
      <c r="C310" s="254"/>
      <c r="D310" s="254"/>
      <c r="E310" s="255"/>
    </row>
    <row r="311" spans="1:5" ht="15.75">
      <c r="A311" s="256"/>
      <c r="B311" s="98"/>
      <c r="C311" s="254"/>
      <c r="D311" s="254"/>
      <c r="E311" s="255"/>
    </row>
    <row r="312" spans="1:5" ht="15.75">
      <c r="A312" s="256"/>
      <c r="B312" s="98"/>
      <c r="C312" s="254"/>
      <c r="D312" s="254"/>
      <c r="E312" s="255"/>
    </row>
    <row r="313" spans="1:5" ht="15.75">
      <c r="A313" s="256"/>
      <c r="B313" s="98"/>
      <c r="C313" s="254"/>
      <c r="D313" s="254"/>
      <c r="E313" s="255"/>
    </row>
    <row r="314" spans="1:5" ht="15.75">
      <c r="A314" s="256"/>
      <c r="B314" s="98"/>
      <c r="C314" s="254"/>
      <c r="D314" s="254"/>
      <c r="E314" s="255"/>
    </row>
    <row r="315" spans="1:5" ht="15.75">
      <c r="A315" s="256"/>
      <c r="B315" s="98"/>
      <c r="C315" s="254"/>
      <c r="D315" s="254"/>
      <c r="E315" s="255"/>
    </row>
    <row r="316" spans="1:5" ht="15.75">
      <c r="A316" s="256"/>
      <c r="B316" s="98"/>
      <c r="C316" s="254"/>
      <c r="D316" s="254"/>
      <c r="E316" s="255"/>
    </row>
    <row r="317" spans="1:5" ht="15.75">
      <c r="A317" s="256"/>
      <c r="B317" s="98"/>
      <c r="C317" s="254"/>
      <c r="D317" s="254"/>
      <c r="E317" s="255"/>
    </row>
    <row r="318" spans="1:5" ht="15.75">
      <c r="A318" s="256"/>
      <c r="B318" s="98"/>
      <c r="C318" s="254"/>
      <c r="D318" s="254"/>
      <c r="E318" s="255"/>
    </row>
    <row r="319" spans="1:5" ht="15.75">
      <c r="A319" s="256"/>
      <c r="B319" s="98"/>
      <c r="C319" s="254"/>
      <c r="D319" s="254"/>
      <c r="E319" s="255"/>
    </row>
    <row r="320" spans="1:5" ht="15.75">
      <c r="A320" s="256"/>
      <c r="B320" s="98"/>
      <c r="C320" s="254"/>
      <c r="D320" s="254"/>
      <c r="E320" s="255"/>
    </row>
    <row r="321" spans="1:5" ht="15.75">
      <c r="A321" s="256"/>
      <c r="B321" s="98"/>
      <c r="C321" s="254"/>
      <c r="D321" s="254"/>
      <c r="E321" s="255"/>
    </row>
    <row r="322" spans="1:5" ht="15.75">
      <c r="A322" s="256"/>
      <c r="B322" s="98"/>
      <c r="C322" s="254"/>
      <c r="D322" s="254"/>
      <c r="E322" s="255"/>
    </row>
    <row r="323" spans="1:5" ht="15.75">
      <c r="A323" s="256"/>
      <c r="B323" s="98"/>
      <c r="C323" s="254"/>
      <c r="D323" s="254"/>
      <c r="E323" s="255"/>
    </row>
    <row r="324" spans="1:5" ht="15.75">
      <c r="A324" s="256"/>
      <c r="B324" s="98"/>
      <c r="C324" s="254"/>
      <c r="D324" s="254"/>
      <c r="E324" s="255"/>
    </row>
    <row r="325" spans="1:5" ht="15.75">
      <c r="A325" s="256"/>
      <c r="B325" s="98"/>
      <c r="C325" s="254"/>
      <c r="D325" s="254"/>
      <c r="E325" s="255"/>
    </row>
    <row r="326" spans="1:5" ht="15.75">
      <c r="A326" s="256"/>
      <c r="B326" s="98"/>
      <c r="C326" s="254"/>
      <c r="D326" s="254"/>
      <c r="E326" s="255"/>
    </row>
    <row r="327" spans="1:5" ht="15.75">
      <c r="A327" s="256"/>
      <c r="B327" s="98"/>
      <c r="C327" s="254"/>
      <c r="D327" s="254"/>
      <c r="E327" s="255"/>
    </row>
    <row r="328" spans="1:5" ht="15.75">
      <c r="A328" s="256"/>
      <c r="B328" s="98"/>
      <c r="C328" s="254"/>
      <c r="D328" s="254"/>
      <c r="E328" s="255"/>
    </row>
    <row r="329" spans="1:5" ht="15.75">
      <c r="A329" s="256"/>
      <c r="B329" s="98"/>
      <c r="C329" s="254"/>
      <c r="D329" s="254"/>
      <c r="E329" s="255"/>
    </row>
    <row r="330" spans="1:5" ht="15.75">
      <c r="A330" s="256"/>
      <c r="B330" s="98"/>
      <c r="C330" s="254"/>
      <c r="D330" s="254"/>
      <c r="E330" s="255"/>
    </row>
    <row r="331" spans="1:5" ht="15.75">
      <c r="A331" s="256"/>
      <c r="B331" s="98"/>
      <c r="C331" s="254"/>
      <c r="D331" s="254"/>
      <c r="E331" s="255"/>
    </row>
    <row r="332" spans="1:5" ht="15.75">
      <c r="A332" s="256"/>
      <c r="B332" s="98"/>
      <c r="C332" s="254"/>
      <c r="D332" s="254"/>
      <c r="E332" s="255"/>
    </row>
    <row r="333" spans="1:5" ht="15.75">
      <c r="A333" s="256"/>
      <c r="B333" s="98"/>
      <c r="C333" s="254"/>
      <c r="D333" s="254"/>
      <c r="E333" s="255"/>
    </row>
    <row r="334" spans="1:5" ht="15.75">
      <c r="A334" s="256"/>
      <c r="B334" s="98"/>
      <c r="C334" s="254"/>
      <c r="D334" s="254"/>
      <c r="E334" s="255"/>
    </row>
    <row r="335" spans="1:5" ht="15.75">
      <c r="A335" s="256"/>
      <c r="B335" s="98"/>
      <c r="C335" s="254"/>
      <c r="D335" s="254"/>
      <c r="E335" s="255"/>
    </row>
    <row r="336" spans="1:5" ht="15.75">
      <c r="A336" s="256"/>
      <c r="B336" s="98"/>
      <c r="C336" s="254"/>
      <c r="D336" s="254"/>
      <c r="E336" s="255"/>
    </row>
    <row r="337" spans="1:5" ht="15.75">
      <c r="A337" s="256"/>
      <c r="B337" s="98"/>
      <c r="C337" s="254"/>
      <c r="D337" s="254"/>
      <c r="E337" s="255"/>
    </row>
    <row r="338" spans="1:5" ht="15.75">
      <c r="A338" s="256"/>
      <c r="B338" s="98"/>
      <c r="C338" s="254"/>
      <c r="D338" s="254"/>
      <c r="E338" s="255"/>
    </row>
    <row r="339" spans="1:5" ht="15.75">
      <c r="A339" s="256"/>
      <c r="B339" s="98"/>
      <c r="C339" s="254"/>
      <c r="D339" s="254"/>
      <c r="E339" s="255"/>
    </row>
    <row r="340" spans="1:5" ht="15.75">
      <c r="A340" s="256"/>
      <c r="B340" s="98"/>
      <c r="C340" s="254"/>
      <c r="D340" s="254"/>
      <c r="E340" s="255"/>
    </row>
    <row r="341" spans="1:5" ht="15.75">
      <c r="A341" s="256"/>
      <c r="B341" s="98"/>
      <c r="C341" s="254"/>
      <c r="D341" s="254"/>
      <c r="E341" s="255"/>
    </row>
    <row r="342" spans="1:5" ht="15.75">
      <c r="A342" s="256"/>
      <c r="B342" s="98"/>
      <c r="C342" s="254"/>
      <c r="D342" s="254"/>
      <c r="E342" s="255"/>
    </row>
    <row r="343" spans="1:5" ht="15.75">
      <c r="A343" s="256"/>
      <c r="B343" s="98"/>
      <c r="C343" s="254"/>
      <c r="D343" s="254"/>
      <c r="E343" s="255"/>
    </row>
    <row r="344" spans="1:5" ht="15.75">
      <c r="A344" s="256"/>
      <c r="B344" s="98"/>
      <c r="C344" s="254"/>
      <c r="D344" s="254"/>
      <c r="E344" s="255"/>
    </row>
    <row r="345" spans="1:5" ht="15.75">
      <c r="A345" s="256"/>
      <c r="B345" s="98"/>
      <c r="C345" s="254"/>
      <c r="D345" s="254"/>
      <c r="E345" s="255"/>
    </row>
    <row r="346" spans="1:5" ht="15.75">
      <c r="A346" s="256"/>
      <c r="B346" s="98"/>
      <c r="C346" s="254"/>
      <c r="D346" s="254"/>
      <c r="E346" s="255"/>
    </row>
    <row r="347" spans="1:5" ht="15.75">
      <c r="A347" s="256"/>
      <c r="B347" s="98"/>
      <c r="C347" s="254"/>
      <c r="D347" s="254"/>
      <c r="E347" s="255"/>
    </row>
    <row r="348" spans="1:5" ht="15.75">
      <c r="A348" s="256"/>
      <c r="B348" s="98"/>
      <c r="C348" s="254"/>
      <c r="D348" s="254"/>
      <c r="E348" s="255"/>
    </row>
    <row r="349" spans="1:5" ht="15.75">
      <c r="A349" s="256"/>
      <c r="B349" s="98"/>
      <c r="C349" s="254"/>
      <c r="D349" s="254"/>
      <c r="E349" s="255"/>
    </row>
    <row r="350" spans="1:5" ht="15.75">
      <c r="A350" s="256"/>
      <c r="B350" s="98"/>
      <c r="C350" s="254"/>
      <c r="D350" s="254"/>
      <c r="E350" s="255"/>
    </row>
    <row r="351" spans="1:5" ht="15.75">
      <c r="A351" s="256"/>
      <c r="B351" s="98"/>
      <c r="C351" s="254"/>
      <c r="D351" s="254"/>
      <c r="E351" s="255"/>
    </row>
    <row r="352" spans="1:5" ht="15.75">
      <c r="A352" s="256"/>
      <c r="B352" s="98"/>
      <c r="C352" s="254"/>
      <c r="D352" s="254"/>
      <c r="E352" s="255"/>
    </row>
    <row r="353" spans="1:5" ht="15.75">
      <c r="A353" s="256"/>
      <c r="B353" s="98"/>
      <c r="C353" s="254"/>
      <c r="D353" s="254"/>
      <c r="E353" s="255"/>
    </row>
    <row r="354" spans="1:5" ht="15.75">
      <c r="A354" s="256"/>
      <c r="B354" s="98"/>
      <c r="C354" s="254"/>
      <c r="D354" s="254"/>
      <c r="E354" s="255"/>
    </row>
    <row r="355" spans="1:5" ht="15.75">
      <c r="A355" s="256"/>
      <c r="B355" s="98"/>
      <c r="C355" s="254"/>
      <c r="D355" s="254"/>
      <c r="E355" s="255"/>
    </row>
    <row r="356" spans="1:5" ht="15.75">
      <c r="A356" s="256"/>
      <c r="B356" s="98"/>
      <c r="C356" s="254"/>
      <c r="D356" s="254"/>
      <c r="E356" s="255"/>
    </row>
    <row r="357" spans="1:5" ht="15.75">
      <c r="A357" s="256"/>
      <c r="B357" s="98"/>
      <c r="C357" s="254"/>
      <c r="D357" s="254"/>
      <c r="E357" s="255"/>
    </row>
    <row r="358" spans="1:5" ht="15.75">
      <c r="A358" s="256"/>
      <c r="B358" s="98"/>
      <c r="C358" s="254"/>
      <c r="D358" s="254"/>
      <c r="E358" s="255"/>
    </row>
    <row r="359" spans="1:5" ht="15.75">
      <c r="A359" s="256"/>
      <c r="B359" s="98"/>
      <c r="C359" s="254"/>
      <c r="D359" s="254"/>
      <c r="E359" s="255"/>
    </row>
    <row r="360" spans="1:5" ht="15.75">
      <c r="A360" s="256"/>
      <c r="B360" s="98"/>
      <c r="C360" s="254"/>
      <c r="D360" s="254"/>
      <c r="E360" s="255"/>
    </row>
    <row r="361" spans="1:5" ht="15.75">
      <c r="A361" s="256"/>
      <c r="B361" s="98"/>
      <c r="C361" s="254"/>
      <c r="D361" s="254"/>
      <c r="E361" s="255"/>
    </row>
    <row r="362" spans="1:5" ht="15.75">
      <c r="A362" s="256"/>
      <c r="B362" s="98"/>
      <c r="C362" s="254"/>
      <c r="D362" s="254"/>
      <c r="E362" s="255"/>
    </row>
    <row r="363" spans="1:5" ht="15.75">
      <c r="A363" s="256"/>
      <c r="B363" s="98"/>
      <c r="C363" s="254"/>
      <c r="D363" s="254"/>
      <c r="E363" s="255"/>
    </row>
    <row r="364" spans="1:5" ht="15.75">
      <c r="A364" s="256"/>
      <c r="B364" s="98"/>
      <c r="C364" s="254"/>
      <c r="D364" s="254"/>
      <c r="E364" s="255"/>
    </row>
    <row r="365" spans="1:5" ht="15.75">
      <c r="A365" s="256"/>
      <c r="B365" s="98"/>
      <c r="C365" s="254"/>
      <c r="D365" s="254"/>
      <c r="E365" s="255"/>
    </row>
    <row r="366" spans="1:5" ht="15.75">
      <c r="A366" s="256"/>
      <c r="B366" s="98"/>
      <c r="C366" s="254"/>
      <c r="D366" s="254"/>
      <c r="E366" s="255"/>
    </row>
    <row r="367" spans="1:5" ht="15.75">
      <c r="A367" s="256"/>
      <c r="B367" s="98"/>
      <c r="C367" s="254"/>
      <c r="D367" s="254"/>
      <c r="E367" s="255"/>
    </row>
    <row r="368" spans="1:5" ht="15.75">
      <c r="A368" s="256"/>
      <c r="B368" s="98"/>
      <c r="C368" s="254"/>
      <c r="D368" s="254"/>
      <c r="E368" s="255"/>
    </row>
    <row r="369" spans="1:5" ht="15.75">
      <c r="A369" s="256"/>
      <c r="B369" s="98"/>
      <c r="C369" s="254"/>
      <c r="D369" s="254"/>
      <c r="E369" s="255"/>
    </row>
    <row r="370" spans="1:5" ht="15.75">
      <c r="A370" s="256"/>
      <c r="B370" s="98"/>
      <c r="C370" s="254"/>
      <c r="D370" s="254"/>
      <c r="E370" s="255"/>
    </row>
    <row r="371" spans="1:5" ht="15.75">
      <c r="A371" s="256"/>
      <c r="B371" s="98"/>
      <c r="C371" s="254"/>
      <c r="D371" s="254"/>
      <c r="E371" s="255"/>
    </row>
    <row r="372" spans="1:5" ht="15.75">
      <c r="A372" s="256"/>
      <c r="B372" s="98"/>
      <c r="C372" s="254"/>
      <c r="D372" s="254"/>
      <c r="E372" s="255"/>
    </row>
    <row r="373" spans="1:5" ht="15.75">
      <c r="A373" s="256"/>
      <c r="B373" s="98"/>
      <c r="C373" s="254"/>
      <c r="D373" s="254"/>
      <c r="E373" s="255"/>
    </row>
    <row r="374" spans="1:5" ht="15.75">
      <c r="A374" s="256"/>
      <c r="B374" s="98"/>
      <c r="C374" s="254"/>
      <c r="D374" s="254"/>
      <c r="E374" s="255"/>
    </row>
    <row r="375" spans="1:5" ht="15.75">
      <c r="A375" s="256"/>
      <c r="B375" s="98"/>
      <c r="C375" s="254"/>
      <c r="D375" s="254"/>
      <c r="E375" s="255"/>
    </row>
    <row r="376" spans="1:5" ht="15.75">
      <c r="A376" s="256"/>
      <c r="B376" s="98"/>
      <c r="C376" s="254"/>
      <c r="D376" s="254"/>
      <c r="E376" s="255"/>
    </row>
    <row r="377" spans="1:5" ht="15.75">
      <c r="A377" s="256"/>
      <c r="B377" s="98"/>
      <c r="C377" s="254"/>
      <c r="D377" s="254"/>
      <c r="E377" s="255"/>
    </row>
    <row r="378" spans="1:5" ht="15.75">
      <c r="A378" s="256"/>
      <c r="B378" s="98"/>
      <c r="C378" s="254"/>
      <c r="D378" s="254"/>
      <c r="E378" s="255"/>
    </row>
    <row r="379" spans="1:5" ht="15.75">
      <c r="A379" s="256"/>
      <c r="B379" s="98"/>
      <c r="C379" s="254"/>
      <c r="D379" s="254"/>
      <c r="E379" s="255"/>
    </row>
    <row r="380" spans="1:5" ht="15.75">
      <c r="A380" s="256"/>
      <c r="B380" s="98"/>
      <c r="C380" s="254"/>
      <c r="D380" s="254"/>
      <c r="E380" s="255"/>
    </row>
    <row r="381" spans="1:5" ht="15.75">
      <c r="A381" s="256"/>
      <c r="B381" s="98"/>
      <c r="C381" s="254"/>
      <c r="D381" s="254"/>
      <c r="E381" s="255"/>
    </row>
    <row r="382" spans="1:5" ht="15.75">
      <c r="A382" s="256"/>
      <c r="B382" s="98"/>
      <c r="C382" s="254"/>
      <c r="D382" s="254"/>
      <c r="E382" s="255"/>
    </row>
    <row r="383" spans="1:5" ht="15.75">
      <c r="A383" s="256"/>
      <c r="B383" s="98"/>
      <c r="C383" s="254"/>
      <c r="D383" s="254"/>
      <c r="E383" s="255"/>
    </row>
    <row r="384" spans="1:5" ht="15.75">
      <c r="A384" s="256"/>
      <c r="B384" s="98"/>
      <c r="C384" s="254"/>
      <c r="D384" s="254"/>
      <c r="E384" s="255"/>
    </row>
    <row r="385" spans="1:5" ht="15.75">
      <c r="A385" s="256"/>
      <c r="B385" s="98"/>
      <c r="C385" s="254"/>
      <c r="D385" s="254"/>
      <c r="E385" s="255"/>
    </row>
    <row r="386" spans="1:5" ht="15.75">
      <c r="A386" s="256"/>
      <c r="B386" s="98"/>
      <c r="C386" s="254"/>
      <c r="D386" s="254"/>
      <c r="E386" s="255"/>
    </row>
    <row r="387" spans="1:5" ht="15.75">
      <c r="A387" s="256"/>
      <c r="B387" s="98"/>
      <c r="C387" s="254"/>
      <c r="D387" s="254"/>
      <c r="E387" s="255"/>
    </row>
    <row r="388" spans="1:5" ht="15.75">
      <c r="A388" s="256"/>
      <c r="B388" s="98"/>
      <c r="C388" s="254"/>
      <c r="D388" s="254"/>
      <c r="E388" s="255"/>
    </row>
    <row r="389" spans="1:5" ht="15.75">
      <c r="A389" s="256"/>
      <c r="B389" s="98"/>
      <c r="C389" s="254"/>
      <c r="D389" s="254"/>
      <c r="E389" s="255"/>
    </row>
    <row r="390" spans="1:5" ht="15.75">
      <c r="A390" s="256"/>
      <c r="B390" s="98"/>
      <c r="C390" s="254"/>
      <c r="D390" s="254"/>
      <c r="E390" s="255"/>
    </row>
    <row r="391" spans="1:5" ht="15.75">
      <c r="A391" s="256"/>
      <c r="B391" s="98"/>
      <c r="C391" s="254"/>
      <c r="D391" s="254"/>
      <c r="E391" s="255"/>
    </row>
    <row r="392" spans="1:5" ht="15.75">
      <c r="A392" s="256"/>
      <c r="B392" s="98"/>
      <c r="C392" s="254"/>
      <c r="D392" s="254"/>
      <c r="E392" s="255"/>
    </row>
    <row r="393" spans="1:5" ht="15.75">
      <c r="A393" s="256"/>
      <c r="B393" s="98"/>
      <c r="C393" s="254"/>
      <c r="D393" s="254"/>
      <c r="E393" s="255"/>
    </row>
    <row r="394" spans="1:5" ht="15.75">
      <c r="A394" s="256"/>
      <c r="B394" s="98"/>
      <c r="C394" s="254"/>
      <c r="D394" s="254"/>
      <c r="E394" s="255"/>
    </row>
    <row r="395" spans="1:5" ht="15.75">
      <c r="A395" s="256"/>
      <c r="B395" s="98"/>
      <c r="C395" s="254"/>
      <c r="D395" s="254"/>
      <c r="E395" s="255"/>
    </row>
    <row r="396" spans="1:5" ht="15.75">
      <c r="A396" s="256"/>
      <c r="B396" s="98"/>
      <c r="C396" s="254"/>
      <c r="D396" s="254"/>
      <c r="E396" s="255"/>
    </row>
    <row r="397" spans="1:5" ht="15.75">
      <c r="A397" s="256"/>
      <c r="B397" s="98"/>
      <c r="C397" s="254"/>
      <c r="D397" s="254"/>
      <c r="E397" s="255"/>
    </row>
    <row r="398" spans="1:5" ht="15.75">
      <c r="A398" s="256"/>
      <c r="B398" s="98"/>
      <c r="C398" s="254"/>
      <c r="D398" s="254"/>
      <c r="E398" s="255"/>
    </row>
    <row r="399" spans="1:5" ht="15.75">
      <c r="A399" s="256"/>
      <c r="B399" s="98"/>
      <c r="C399" s="254"/>
      <c r="D399" s="254"/>
      <c r="E399" s="255"/>
    </row>
    <row r="400" spans="1:5" ht="15.75">
      <c r="A400" s="256"/>
      <c r="B400" s="98"/>
      <c r="C400" s="254"/>
      <c r="D400" s="254"/>
      <c r="E400" s="255"/>
    </row>
    <row r="401" spans="1:5" ht="15.75">
      <c r="A401" s="256"/>
      <c r="B401" s="98"/>
      <c r="C401" s="254"/>
      <c r="D401" s="254"/>
      <c r="E401" s="255"/>
    </row>
    <row r="402" spans="1:5" ht="15.75">
      <c r="A402" s="256"/>
      <c r="B402" s="98"/>
      <c r="C402" s="254"/>
      <c r="D402" s="254"/>
      <c r="E402" s="255"/>
    </row>
    <row r="403" spans="1:5" ht="15.75">
      <c r="A403" s="256"/>
      <c r="B403" s="98"/>
      <c r="C403" s="254"/>
      <c r="D403" s="254"/>
      <c r="E403" s="255"/>
    </row>
    <row r="404" spans="1:5" ht="15.75">
      <c r="A404" s="256"/>
      <c r="B404" s="98"/>
      <c r="C404" s="254"/>
      <c r="D404" s="254"/>
      <c r="E404" s="255"/>
    </row>
    <row r="405" spans="1:5" ht="15.75">
      <c r="A405" s="256"/>
      <c r="B405" s="98"/>
      <c r="C405" s="254"/>
      <c r="D405" s="254"/>
      <c r="E405" s="255"/>
    </row>
    <row r="406" spans="1:5" ht="15.75">
      <c r="A406" s="256"/>
      <c r="B406" s="98"/>
      <c r="C406" s="254"/>
      <c r="D406" s="254"/>
      <c r="E406" s="255"/>
    </row>
    <row r="407" spans="1:5" ht="15.75">
      <c r="A407" s="256"/>
      <c r="B407" s="98"/>
      <c r="C407" s="254"/>
      <c r="D407" s="254"/>
      <c r="E407" s="255"/>
    </row>
    <row r="408" spans="1:5" ht="15.75">
      <c r="A408" s="256"/>
      <c r="B408" s="98"/>
      <c r="C408" s="254"/>
      <c r="D408" s="254"/>
      <c r="E408" s="255"/>
    </row>
    <row r="409" spans="1:5" ht="15.75">
      <c r="A409" s="256"/>
      <c r="B409" s="98"/>
      <c r="C409" s="254"/>
      <c r="D409" s="254"/>
      <c r="E409" s="255"/>
    </row>
    <row r="410" spans="1:5" ht="15.75">
      <c r="A410" s="256"/>
      <c r="B410" s="98"/>
      <c r="C410" s="254"/>
      <c r="D410" s="254"/>
      <c r="E410" s="255"/>
    </row>
    <row r="411" spans="1:5" ht="15.75">
      <c r="A411" s="256"/>
      <c r="B411" s="98"/>
      <c r="C411" s="254"/>
      <c r="D411" s="254"/>
      <c r="E411" s="255"/>
    </row>
    <row r="412" spans="1:5" ht="15.75">
      <c r="A412" s="256"/>
      <c r="B412" s="98"/>
      <c r="C412" s="254"/>
      <c r="D412" s="254"/>
      <c r="E412" s="255"/>
    </row>
    <row r="413" spans="1:5" ht="15.75">
      <c r="A413" s="256"/>
      <c r="B413" s="98"/>
      <c r="C413" s="254"/>
      <c r="D413" s="254"/>
      <c r="E413" s="255"/>
    </row>
    <row r="414" spans="1:5" ht="15.75">
      <c r="A414" s="256"/>
      <c r="B414" s="98"/>
      <c r="C414" s="254"/>
      <c r="D414" s="254"/>
      <c r="E414" s="255"/>
    </row>
    <row r="415" spans="1:5" ht="15.75">
      <c r="A415" s="256"/>
      <c r="B415" s="98"/>
      <c r="C415" s="254"/>
      <c r="D415" s="254"/>
      <c r="E415" s="255"/>
    </row>
    <row r="416" spans="1:5" ht="15.75">
      <c r="A416" s="256"/>
      <c r="B416" s="98"/>
      <c r="C416" s="254"/>
      <c r="D416" s="254"/>
      <c r="E416" s="255"/>
    </row>
    <row r="417" spans="1:5" ht="15.75">
      <c r="A417" s="256"/>
      <c r="B417" s="98"/>
      <c r="C417" s="254"/>
      <c r="D417" s="254"/>
      <c r="E417" s="255"/>
    </row>
    <row r="418" spans="1:5" ht="15.75">
      <c r="A418" s="256"/>
      <c r="B418" s="98"/>
      <c r="C418" s="254"/>
      <c r="D418" s="254"/>
      <c r="E418" s="255"/>
    </row>
    <row r="419" spans="1:5" ht="15.75">
      <c r="A419" s="256"/>
      <c r="B419" s="98"/>
      <c r="C419" s="254"/>
      <c r="D419" s="254"/>
      <c r="E419" s="255"/>
    </row>
    <row r="420" spans="1:5" ht="15.75">
      <c r="A420" s="256"/>
      <c r="B420" s="98"/>
      <c r="C420" s="254"/>
      <c r="D420" s="254"/>
      <c r="E420" s="255"/>
    </row>
    <row r="421" spans="1:5" ht="15.75">
      <c r="A421" s="256"/>
      <c r="B421" s="98"/>
      <c r="C421" s="254"/>
      <c r="D421" s="254"/>
      <c r="E421" s="255"/>
    </row>
    <row r="422" spans="1:5" ht="15.75">
      <c r="A422" s="256"/>
      <c r="B422" s="98"/>
      <c r="C422" s="254"/>
      <c r="D422" s="254"/>
      <c r="E422" s="255"/>
    </row>
    <row r="423" spans="1:5" ht="15.75">
      <c r="A423" s="256"/>
      <c r="B423" s="98"/>
      <c r="C423" s="254"/>
      <c r="D423" s="254"/>
      <c r="E423" s="255"/>
    </row>
    <row r="424" spans="1:5" ht="15.75">
      <c r="A424" s="256"/>
      <c r="B424" s="98"/>
      <c r="C424" s="254"/>
      <c r="D424" s="254"/>
      <c r="E424" s="255"/>
    </row>
    <row r="425" spans="1:5" ht="15.75">
      <c r="A425" s="256"/>
      <c r="B425" s="98"/>
      <c r="C425" s="254"/>
      <c r="D425" s="254"/>
      <c r="E425" s="255"/>
    </row>
    <row r="426" spans="1:5" ht="15.75">
      <c r="A426" s="256"/>
      <c r="B426" s="98"/>
      <c r="C426" s="254"/>
      <c r="D426" s="254"/>
      <c r="E426" s="255"/>
    </row>
    <row r="427" spans="1:5" ht="15.75">
      <c r="A427" s="256"/>
      <c r="B427" s="98"/>
      <c r="C427" s="254"/>
      <c r="D427" s="254"/>
      <c r="E427" s="255"/>
    </row>
    <row r="428" spans="1:5" ht="15.75">
      <c r="A428" s="256"/>
      <c r="B428" s="98"/>
      <c r="C428" s="254"/>
      <c r="D428" s="254"/>
      <c r="E428" s="255"/>
    </row>
    <row r="429" spans="1:5" ht="15.75">
      <c r="A429" s="256"/>
      <c r="B429" s="98"/>
      <c r="C429" s="254"/>
      <c r="D429" s="254"/>
      <c r="E429" s="255"/>
    </row>
    <row r="430" spans="1:5" ht="15.75">
      <c r="A430" s="256"/>
      <c r="B430" s="98"/>
      <c r="C430" s="254"/>
      <c r="D430" s="254"/>
      <c r="E430" s="255"/>
    </row>
    <row r="431" spans="1:5" ht="15.75">
      <c r="A431" s="256"/>
      <c r="B431" s="98"/>
      <c r="C431" s="254"/>
      <c r="D431" s="254"/>
      <c r="E431" s="255"/>
    </row>
    <row r="432" spans="1:5" ht="15.75">
      <c r="A432" s="256"/>
      <c r="B432" s="98"/>
      <c r="C432" s="254"/>
      <c r="D432" s="254"/>
      <c r="E432" s="255"/>
    </row>
    <row r="433" spans="1:5" ht="15.75">
      <c r="A433" s="256"/>
      <c r="B433" s="98"/>
      <c r="C433" s="254"/>
      <c r="D433" s="254"/>
      <c r="E433" s="255"/>
    </row>
    <row r="434" spans="1:5" ht="15.75">
      <c r="A434" s="256"/>
      <c r="B434" s="98"/>
      <c r="C434" s="254"/>
      <c r="D434" s="254"/>
      <c r="E434" s="255"/>
    </row>
    <row r="435" spans="1:5" ht="15.75">
      <c r="A435" s="256"/>
      <c r="B435" s="98"/>
      <c r="C435" s="254"/>
      <c r="D435" s="254"/>
      <c r="E435" s="255"/>
    </row>
    <row r="436" spans="1:5" ht="15.75">
      <c r="A436" s="256"/>
      <c r="B436" s="98"/>
      <c r="C436" s="254"/>
      <c r="D436" s="254"/>
      <c r="E436" s="255"/>
    </row>
    <row r="437" spans="1:5" ht="15.75">
      <c r="A437" s="256"/>
      <c r="B437" s="98"/>
      <c r="C437" s="254"/>
      <c r="D437" s="254"/>
      <c r="E437" s="255"/>
    </row>
    <row r="438" spans="1:5" ht="15.75">
      <c r="A438" s="256"/>
      <c r="B438" s="98"/>
      <c r="C438" s="254"/>
      <c r="D438" s="254"/>
      <c r="E438" s="255"/>
    </row>
    <row r="439" spans="1:5" ht="15.75">
      <c r="A439" s="256"/>
      <c r="B439" s="98"/>
      <c r="C439" s="254"/>
      <c r="D439" s="254"/>
      <c r="E439" s="255"/>
    </row>
    <row r="440" spans="1:5" ht="15.75">
      <c r="A440" s="256"/>
      <c r="B440" s="98"/>
      <c r="C440" s="254"/>
      <c r="D440" s="254"/>
      <c r="E440" s="255"/>
    </row>
    <row r="441" spans="1:5" ht="15.75">
      <c r="A441" s="256"/>
      <c r="B441" s="98"/>
      <c r="C441" s="254"/>
      <c r="D441" s="254"/>
      <c r="E441" s="255"/>
    </row>
    <row r="442" spans="1:5" ht="15.75">
      <c r="A442" s="256"/>
      <c r="B442" s="98"/>
      <c r="C442" s="254"/>
      <c r="D442" s="254"/>
      <c r="E442" s="255"/>
    </row>
    <row r="443" spans="1:5" ht="15.75">
      <c r="A443" s="256"/>
      <c r="B443" s="98"/>
      <c r="C443" s="254"/>
      <c r="D443" s="254"/>
      <c r="E443" s="255"/>
    </row>
    <row r="444" spans="1:5" ht="15.75">
      <c r="A444" s="256"/>
      <c r="B444" s="98"/>
      <c r="C444" s="254"/>
      <c r="D444" s="254"/>
      <c r="E444" s="255"/>
    </row>
    <row r="445" spans="1:5" ht="15.75">
      <c r="A445" s="256"/>
      <c r="B445" s="98"/>
      <c r="C445" s="254"/>
      <c r="D445" s="254"/>
      <c r="E445" s="255"/>
    </row>
    <row r="446" spans="1:5" ht="15.75">
      <c r="A446" s="256"/>
      <c r="B446" s="98"/>
      <c r="C446" s="254"/>
      <c r="D446" s="254"/>
      <c r="E446" s="255"/>
    </row>
    <row r="447" spans="1:5" ht="15.75">
      <c r="A447" s="256"/>
      <c r="B447" s="98"/>
      <c r="C447" s="254"/>
      <c r="D447" s="254"/>
      <c r="E447" s="255"/>
    </row>
    <row r="448" spans="1:5" ht="15.75">
      <c r="A448" s="256"/>
      <c r="B448" s="98"/>
      <c r="C448" s="254"/>
      <c r="D448" s="254"/>
      <c r="E448" s="255"/>
    </row>
    <row r="449" spans="1:5" ht="15.75">
      <c r="A449" s="256"/>
      <c r="B449" s="98"/>
      <c r="C449" s="254"/>
      <c r="D449" s="254"/>
      <c r="E449" s="255"/>
    </row>
    <row r="450" spans="1:5" ht="15.75">
      <c r="A450" s="256"/>
      <c r="B450" s="98"/>
      <c r="C450" s="254"/>
      <c r="D450" s="254"/>
      <c r="E450" s="255"/>
    </row>
    <row r="451" spans="1:5" ht="15.75">
      <c r="A451" s="256"/>
      <c r="B451" s="98"/>
      <c r="C451" s="254"/>
      <c r="D451" s="254"/>
      <c r="E451" s="255"/>
    </row>
    <row r="452" spans="1:5" ht="15.75">
      <c r="A452" s="256"/>
      <c r="B452" s="98"/>
      <c r="C452" s="254"/>
      <c r="D452" s="254"/>
      <c r="E452" s="255"/>
    </row>
    <row r="453" spans="1:5" ht="15.75">
      <c r="A453" s="256"/>
      <c r="B453" s="98"/>
      <c r="C453" s="254"/>
      <c r="D453" s="254"/>
      <c r="E453" s="255"/>
    </row>
    <row r="454" spans="1:5" ht="15.75">
      <c r="A454" s="256"/>
      <c r="B454" s="98"/>
      <c r="C454" s="254"/>
      <c r="D454" s="254"/>
      <c r="E454" s="255"/>
    </row>
    <row r="455" spans="1:5" ht="15.75">
      <c r="A455" s="256"/>
      <c r="B455" s="98"/>
      <c r="C455" s="254"/>
      <c r="D455" s="254"/>
      <c r="E455" s="255"/>
    </row>
    <row r="456" spans="1:5" ht="15.75">
      <c r="A456" s="256"/>
      <c r="B456" s="98"/>
      <c r="C456" s="254"/>
      <c r="D456" s="254"/>
      <c r="E456" s="255"/>
    </row>
    <row r="457" spans="1:5" ht="15.75">
      <c r="A457" s="256"/>
      <c r="B457" s="98"/>
      <c r="C457" s="254"/>
      <c r="D457" s="254"/>
      <c r="E457" s="255"/>
    </row>
    <row r="458" spans="1:5" ht="15.75">
      <c r="A458" s="256"/>
      <c r="B458" s="98"/>
      <c r="C458" s="254"/>
      <c r="D458" s="254"/>
      <c r="E458" s="255"/>
    </row>
    <row r="459" spans="1:5" ht="15.75">
      <c r="A459" s="256"/>
      <c r="B459" s="98"/>
      <c r="C459" s="254"/>
      <c r="D459" s="254"/>
      <c r="E459" s="255"/>
    </row>
    <row r="460" spans="1:5" ht="15.75">
      <c r="A460" s="256"/>
      <c r="B460" s="98"/>
      <c r="C460" s="254"/>
      <c r="D460" s="254"/>
      <c r="E460" s="255"/>
    </row>
    <row r="461" spans="1:5" ht="15.75">
      <c r="A461" s="256"/>
      <c r="B461" s="98"/>
      <c r="C461" s="254"/>
      <c r="D461" s="254"/>
      <c r="E461" s="255"/>
    </row>
    <row r="462" spans="1:5" ht="15.75">
      <c r="A462" s="256"/>
      <c r="B462" s="98"/>
      <c r="C462" s="254"/>
      <c r="D462" s="254"/>
      <c r="E462" s="255"/>
    </row>
    <row r="463" spans="1:5" ht="15.75">
      <c r="A463" s="256"/>
      <c r="B463" s="98"/>
      <c r="C463" s="254"/>
      <c r="D463" s="254"/>
      <c r="E463" s="255"/>
    </row>
    <row r="464" spans="1:5" ht="15.75">
      <c r="A464" s="256"/>
      <c r="B464" s="98"/>
      <c r="C464" s="254"/>
      <c r="D464" s="254"/>
      <c r="E464" s="255"/>
    </row>
    <row r="465" spans="1:5" ht="15.75">
      <c r="A465" s="256"/>
      <c r="B465" s="98"/>
      <c r="C465" s="254"/>
      <c r="D465" s="254"/>
      <c r="E465" s="255"/>
    </row>
    <row r="466" spans="1:5" ht="15.75">
      <c r="A466" s="256"/>
      <c r="B466" s="98"/>
      <c r="C466" s="254"/>
      <c r="D466" s="254"/>
      <c r="E466" s="255"/>
    </row>
    <row r="467" spans="1:5" ht="15.75">
      <c r="A467" s="256"/>
      <c r="B467" s="98"/>
      <c r="C467" s="254"/>
      <c r="D467" s="254"/>
      <c r="E467" s="255"/>
    </row>
    <row r="468" spans="1:5" ht="15.75">
      <c r="A468" s="256"/>
      <c r="B468" s="98"/>
      <c r="C468" s="254"/>
      <c r="D468" s="254"/>
      <c r="E468" s="255"/>
    </row>
    <row r="469" spans="1:5" ht="15.75">
      <c r="A469" s="256"/>
      <c r="B469" s="98"/>
      <c r="C469" s="254"/>
      <c r="D469" s="254"/>
      <c r="E469" s="255"/>
    </row>
    <row r="470" spans="1:5" ht="15.75">
      <c r="A470" s="256"/>
      <c r="B470" s="98"/>
      <c r="C470" s="254"/>
      <c r="D470" s="254"/>
      <c r="E470" s="255"/>
    </row>
    <row r="471" spans="1:5" ht="15.75">
      <c r="A471" s="256"/>
      <c r="B471" s="98"/>
      <c r="C471" s="254"/>
      <c r="D471" s="254"/>
      <c r="E471" s="255"/>
    </row>
    <row r="472" spans="1:5" ht="15.75">
      <c r="A472" s="256"/>
      <c r="B472" s="98"/>
      <c r="C472" s="254"/>
      <c r="D472" s="254"/>
      <c r="E472" s="255"/>
    </row>
    <row r="473" spans="1:5" ht="15.75">
      <c r="A473" s="256"/>
      <c r="B473" s="98"/>
      <c r="C473" s="254"/>
      <c r="D473" s="254"/>
      <c r="E473" s="255"/>
    </row>
    <row r="474" spans="1:5" ht="15.75">
      <c r="A474" s="256"/>
      <c r="B474" s="98"/>
      <c r="C474" s="254"/>
      <c r="D474" s="254"/>
      <c r="E474" s="255"/>
    </row>
    <row r="475" spans="1:5" ht="15.75">
      <c r="A475" s="256"/>
      <c r="B475" s="98"/>
      <c r="C475" s="254"/>
      <c r="D475" s="254"/>
      <c r="E475" s="255"/>
    </row>
    <row r="476" spans="1:5" ht="15.75">
      <c r="A476" s="256"/>
      <c r="B476" s="98"/>
      <c r="C476" s="254"/>
      <c r="D476" s="254"/>
      <c r="E476" s="255"/>
    </row>
    <row r="477" spans="1:5" ht="15.75">
      <c r="A477" s="256"/>
      <c r="B477" s="98"/>
      <c r="C477" s="254"/>
      <c r="D477" s="254"/>
      <c r="E477" s="255"/>
    </row>
    <row r="478" spans="1:5" ht="15.75">
      <c r="A478" s="256"/>
      <c r="B478" s="98"/>
      <c r="C478" s="254"/>
      <c r="D478" s="254"/>
      <c r="E478" s="255"/>
    </row>
    <row r="479" spans="1:5" ht="15.75">
      <c r="A479" s="256"/>
      <c r="B479" s="98"/>
      <c r="C479" s="254"/>
      <c r="D479" s="254"/>
      <c r="E479" s="255"/>
    </row>
    <row r="480" spans="1:5" ht="15.75">
      <c r="A480" s="256"/>
      <c r="B480" s="98"/>
      <c r="C480" s="254"/>
      <c r="D480" s="254"/>
      <c r="E480" s="255"/>
    </row>
    <row r="481" spans="1:5" ht="15.75">
      <c r="A481" s="256"/>
      <c r="B481" s="98"/>
      <c r="C481" s="254"/>
      <c r="D481" s="254"/>
      <c r="E481" s="255"/>
    </row>
    <row r="482" spans="1:5" ht="15.75">
      <c r="A482" s="256"/>
      <c r="B482" s="98"/>
      <c r="C482" s="254"/>
      <c r="D482" s="254"/>
      <c r="E482" s="255"/>
    </row>
    <row r="483" spans="1:5" ht="15.75">
      <c r="A483" s="256"/>
      <c r="B483" s="98"/>
      <c r="C483" s="254"/>
      <c r="D483" s="254"/>
      <c r="E483" s="255"/>
    </row>
    <row r="484" spans="1:5" ht="15.75">
      <c r="A484" s="256"/>
      <c r="B484" s="98"/>
      <c r="C484" s="254"/>
      <c r="D484" s="254"/>
      <c r="E484" s="255"/>
    </row>
    <row r="485" spans="1:5" ht="15.75">
      <c r="A485" s="256"/>
      <c r="B485" s="98"/>
      <c r="C485" s="254"/>
      <c r="D485" s="254"/>
      <c r="E485" s="255"/>
    </row>
    <row r="486" spans="1:5" ht="15.75">
      <c r="A486" s="256"/>
      <c r="B486" s="98"/>
      <c r="C486" s="254"/>
      <c r="D486" s="254"/>
      <c r="E486" s="255"/>
    </row>
    <row r="487" spans="1:5" ht="15.75">
      <c r="A487" s="256"/>
      <c r="B487" s="98"/>
      <c r="C487" s="254"/>
      <c r="D487" s="254"/>
      <c r="E487" s="255"/>
    </row>
    <row r="488" spans="1:5" ht="15.75">
      <c r="A488" s="256"/>
      <c r="B488" s="98"/>
      <c r="C488" s="254"/>
      <c r="D488" s="254"/>
      <c r="E488" s="255"/>
    </row>
    <row r="489" spans="1:5" ht="15.75">
      <c r="A489" s="256"/>
      <c r="B489" s="98"/>
      <c r="C489" s="254"/>
      <c r="D489" s="254"/>
      <c r="E489" s="255"/>
    </row>
    <row r="490" spans="1:5" ht="15.75">
      <c r="A490" s="256"/>
      <c r="B490" s="98"/>
      <c r="C490" s="254"/>
      <c r="D490" s="254"/>
      <c r="E490" s="255"/>
    </row>
    <row r="491" spans="1:5" ht="15.75">
      <c r="A491" s="256"/>
      <c r="B491" s="98"/>
      <c r="C491" s="254"/>
      <c r="D491" s="254"/>
      <c r="E491" s="255"/>
    </row>
    <row r="492" spans="1:5" ht="15.75">
      <c r="A492" s="256"/>
      <c r="B492" s="98"/>
      <c r="C492" s="254"/>
      <c r="D492" s="254"/>
      <c r="E492" s="255"/>
    </row>
    <row r="493" spans="1:5" ht="15.75">
      <c r="A493" s="256"/>
      <c r="B493" s="98"/>
      <c r="C493" s="254"/>
      <c r="D493" s="254"/>
      <c r="E493" s="255"/>
    </row>
    <row r="494" spans="1:5" ht="15.75">
      <c r="A494" s="256"/>
      <c r="B494" s="98"/>
      <c r="C494" s="254"/>
      <c r="D494" s="254"/>
      <c r="E494" s="255"/>
    </row>
    <row r="495" spans="1:5" ht="15.75">
      <c r="A495" s="256"/>
      <c r="B495" s="98"/>
      <c r="C495" s="254"/>
      <c r="D495" s="254"/>
      <c r="E495" s="255"/>
    </row>
    <row r="496" spans="1:5" ht="15.75">
      <c r="A496" s="256"/>
      <c r="B496" s="98"/>
      <c r="C496" s="254"/>
      <c r="D496" s="254"/>
      <c r="E496" s="255"/>
    </row>
    <row r="497" spans="1:5" ht="15.75">
      <c r="A497" s="256"/>
      <c r="B497" s="98"/>
      <c r="C497" s="254"/>
      <c r="D497" s="254"/>
      <c r="E497" s="255"/>
    </row>
    <row r="498" spans="1:5" ht="15.75">
      <c r="A498" s="256"/>
      <c r="B498" s="98"/>
      <c r="C498" s="254"/>
      <c r="D498" s="254"/>
      <c r="E498" s="255"/>
    </row>
    <row r="499" spans="1:5" ht="15.75">
      <c r="A499" s="256"/>
      <c r="B499" s="98"/>
      <c r="C499" s="254"/>
      <c r="D499" s="254"/>
      <c r="E499" s="255"/>
    </row>
    <row r="500" spans="1:5" ht="15.75">
      <c r="A500" s="256"/>
      <c r="B500" s="98"/>
      <c r="C500" s="254"/>
      <c r="D500" s="254"/>
      <c r="E500" s="255"/>
    </row>
    <row r="501" spans="1:5" ht="15.75">
      <c r="A501" s="256"/>
      <c r="B501" s="98"/>
      <c r="C501" s="254"/>
      <c r="D501" s="254"/>
      <c r="E501" s="255"/>
    </row>
    <row r="502" spans="1:5" ht="15.75">
      <c r="A502" s="256"/>
      <c r="B502" s="98"/>
      <c r="C502" s="254"/>
      <c r="D502" s="254"/>
      <c r="E502" s="255"/>
    </row>
    <row r="503" spans="1:5" ht="15.75">
      <c r="A503" s="256"/>
      <c r="B503" s="98"/>
      <c r="C503" s="254"/>
      <c r="D503" s="254"/>
      <c r="E503" s="255"/>
    </row>
    <row r="504" spans="1:5" ht="15.75">
      <c r="A504" s="256"/>
      <c r="B504" s="98"/>
      <c r="C504" s="254"/>
      <c r="D504" s="254"/>
      <c r="E504" s="255"/>
    </row>
    <row r="505" spans="1:5" ht="15.75">
      <c r="A505" s="256"/>
      <c r="B505" s="98"/>
      <c r="C505" s="254"/>
      <c r="D505" s="254"/>
      <c r="E505" s="255"/>
    </row>
    <row r="506" spans="1:5" ht="15.75">
      <c r="A506" s="256"/>
      <c r="B506" s="98"/>
      <c r="C506" s="254"/>
      <c r="D506" s="254"/>
      <c r="E506" s="255"/>
    </row>
    <row r="507" spans="1:5" ht="15.75">
      <c r="A507" s="256"/>
      <c r="B507" s="98"/>
      <c r="C507" s="254"/>
      <c r="D507" s="254"/>
      <c r="E507" s="255"/>
    </row>
    <row r="508" spans="1:5" ht="15.75">
      <c r="A508" s="256"/>
      <c r="B508" s="98"/>
      <c r="C508" s="254"/>
      <c r="D508" s="254"/>
      <c r="E508" s="255"/>
    </row>
    <row r="509" spans="1:5" ht="15.75">
      <c r="A509" s="256"/>
      <c r="B509" s="98"/>
      <c r="C509" s="254"/>
      <c r="D509" s="254"/>
      <c r="E509" s="255"/>
    </row>
    <row r="510" spans="1:5" ht="15.75">
      <c r="A510" s="256"/>
      <c r="B510" s="98"/>
      <c r="C510" s="254"/>
      <c r="D510" s="254"/>
      <c r="E510" s="255"/>
    </row>
    <row r="511" spans="1:5" ht="15.75">
      <c r="A511" s="256"/>
      <c r="B511" s="98"/>
      <c r="C511" s="254"/>
      <c r="D511" s="254"/>
      <c r="E511" s="255"/>
    </row>
    <row r="512" spans="1:5" ht="15.75">
      <c r="A512" s="256"/>
      <c r="B512" s="98"/>
      <c r="C512" s="254"/>
      <c r="D512" s="254"/>
      <c r="E512" s="255"/>
    </row>
    <row r="513" spans="1:5" ht="15.75">
      <c r="A513" s="256"/>
      <c r="B513" s="98"/>
      <c r="C513" s="254"/>
      <c r="D513" s="254"/>
      <c r="E513" s="255"/>
    </row>
    <row r="514" spans="1:5" ht="15.75">
      <c r="A514" s="256"/>
      <c r="B514" s="98"/>
      <c r="C514" s="254"/>
      <c r="D514" s="254"/>
      <c r="E514" s="255"/>
    </row>
    <row r="515" spans="1:5" ht="15.75">
      <c r="A515" s="256"/>
      <c r="B515" s="98"/>
      <c r="C515" s="254"/>
      <c r="D515" s="254"/>
      <c r="E515" s="255"/>
    </row>
    <row r="516" spans="1:5" ht="15.75">
      <c r="A516" s="256"/>
      <c r="B516" s="98"/>
      <c r="C516" s="254"/>
      <c r="D516" s="254"/>
      <c r="E516" s="255"/>
    </row>
    <row r="517" spans="1:5" ht="15.75">
      <c r="A517" s="256"/>
      <c r="B517" s="98"/>
      <c r="C517" s="254"/>
      <c r="D517" s="254"/>
      <c r="E517" s="255"/>
    </row>
    <row r="518" spans="1:5" ht="15.75">
      <c r="A518" s="256"/>
      <c r="B518" s="98"/>
      <c r="C518" s="254"/>
      <c r="D518" s="254"/>
      <c r="E518" s="255"/>
    </row>
    <row r="519" spans="1:5" ht="15.75">
      <c r="A519" s="256"/>
      <c r="B519" s="98"/>
      <c r="C519" s="254"/>
      <c r="D519" s="254"/>
      <c r="E519" s="255"/>
    </row>
    <row r="520" spans="1:5" ht="15.75">
      <c r="A520" s="256"/>
      <c r="B520" s="98"/>
      <c r="C520" s="254"/>
      <c r="D520" s="254"/>
      <c r="E520" s="255"/>
    </row>
    <row r="521" spans="1:5" ht="15.75">
      <c r="A521" s="256"/>
      <c r="B521" s="98"/>
      <c r="C521" s="254"/>
      <c r="D521" s="254"/>
      <c r="E521" s="255"/>
    </row>
    <row r="522" spans="1:5" ht="15.75">
      <c r="A522" s="256"/>
      <c r="B522" s="98"/>
      <c r="C522" s="254"/>
      <c r="D522" s="254"/>
      <c r="E522" s="255"/>
    </row>
    <row r="523" spans="1:5" ht="15.75">
      <c r="A523" s="256"/>
      <c r="B523" s="98"/>
      <c r="C523" s="254"/>
      <c r="D523" s="254"/>
      <c r="E523" s="255"/>
    </row>
    <row r="524" spans="1:5" ht="15.75">
      <c r="A524" s="256"/>
      <c r="B524" s="98"/>
      <c r="C524" s="254"/>
      <c r="D524" s="254"/>
      <c r="E524" s="255"/>
    </row>
    <row r="525" spans="1:5" ht="15.75">
      <c r="A525" s="256"/>
      <c r="B525" s="98"/>
      <c r="C525" s="254"/>
      <c r="D525" s="254"/>
      <c r="E525" s="255"/>
    </row>
    <row r="526" spans="1:5" ht="15.75">
      <c r="A526" s="256"/>
      <c r="B526" s="98"/>
      <c r="C526" s="254"/>
      <c r="D526" s="254"/>
      <c r="E526" s="255"/>
    </row>
    <row r="527" spans="1:5" ht="15.75">
      <c r="A527" s="256"/>
      <c r="B527" s="98"/>
      <c r="C527" s="254"/>
      <c r="D527" s="254"/>
      <c r="E527" s="255"/>
    </row>
    <row r="528" spans="1:5" ht="15.75">
      <c r="A528" s="256"/>
      <c r="B528" s="98"/>
      <c r="C528" s="254"/>
      <c r="D528" s="254"/>
      <c r="E528" s="255"/>
    </row>
    <row r="529" spans="1:5" ht="15.75">
      <c r="A529" s="256"/>
      <c r="B529" s="98"/>
      <c r="C529" s="254"/>
      <c r="D529" s="254"/>
      <c r="E529" s="255"/>
    </row>
    <row r="530" spans="1:5" ht="15.75">
      <c r="A530" s="256"/>
      <c r="B530" s="98"/>
      <c r="C530" s="254"/>
      <c r="D530" s="254"/>
      <c r="E530" s="255"/>
    </row>
    <row r="531" spans="1:5" ht="15.75">
      <c r="A531" s="256"/>
      <c r="B531" s="98"/>
      <c r="C531" s="254"/>
      <c r="D531" s="254"/>
      <c r="E531" s="255"/>
    </row>
    <row r="532" spans="1:5" ht="15.75">
      <c r="A532" s="256"/>
      <c r="B532" s="98"/>
      <c r="C532" s="254"/>
      <c r="D532" s="254"/>
      <c r="E532" s="255"/>
    </row>
    <row r="533" spans="1:5" ht="15.75">
      <c r="A533" s="256"/>
      <c r="B533" s="98"/>
      <c r="C533" s="254"/>
      <c r="D533" s="254"/>
      <c r="E533" s="255"/>
    </row>
    <row r="534" spans="1:5" ht="15.75">
      <c r="A534" s="256"/>
      <c r="B534" s="98"/>
      <c r="C534" s="254"/>
      <c r="D534" s="254"/>
      <c r="E534" s="255"/>
    </row>
    <row r="535" spans="1:5" ht="15.75">
      <c r="A535" s="256"/>
      <c r="B535" s="98"/>
      <c r="C535" s="254"/>
      <c r="D535" s="254"/>
      <c r="E535" s="255"/>
    </row>
    <row r="536" spans="1:5" ht="15.75">
      <c r="A536" s="256"/>
      <c r="B536" s="98"/>
      <c r="C536" s="254"/>
      <c r="D536" s="254"/>
      <c r="E536" s="255"/>
    </row>
    <row r="537" spans="1:5" ht="15.75">
      <c r="A537" s="256"/>
      <c r="B537" s="98"/>
      <c r="C537" s="254"/>
      <c r="D537" s="254"/>
      <c r="E537" s="255"/>
    </row>
    <row r="538" spans="1:5" ht="15.75">
      <c r="A538" s="256"/>
      <c r="B538" s="98"/>
      <c r="C538" s="254"/>
      <c r="D538" s="254"/>
      <c r="E538" s="255"/>
    </row>
    <row r="539" spans="1:5" ht="15.75">
      <c r="A539" s="256"/>
      <c r="B539" s="98"/>
      <c r="C539" s="254"/>
      <c r="D539" s="254"/>
      <c r="E539" s="255"/>
    </row>
    <row r="540" spans="1:5" ht="15.75">
      <c r="A540" s="256"/>
      <c r="B540" s="98"/>
      <c r="C540" s="254"/>
      <c r="D540" s="254"/>
      <c r="E540" s="255"/>
    </row>
    <row r="541" spans="1:5" ht="15.75">
      <c r="A541" s="256"/>
      <c r="B541" s="98"/>
      <c r="C541" s="254"/>
      <c r="D541" s="254"/>
      <c r="E541" s="255"/>
    </row>
    <row r="542" spans="1:5" ht="15.75">
      <c r="A542" s="256"/>
      <c r="B542" s="98"/>
      <c r="C542" s="254"/>
      <c r="D542" s="254"/>
      <c r="E542" s="255"/>
    </row>
    <row r="543" spans="1:5" ht="15.75">
      <c r="A543" s="256"/>
      <c r="B543" s="98"/>
      <c r="C543" s="254"/>
      <c r="D543" s="254"/>
      <c r="E543" s="255"/>
    </row>
    <row r="544" spans="1:5" ht="15.75">
      <c r="A544" s="256"/>
      <c r="B544" s="98"/>
      <c r="C544" s="254"/>
      <c r="D544" s="254"/>
      <c r="E544" s="255"/>
    </row>
    <row r="545" spans="1:5" ht="15.75">
      <c r="A545" s="256"/>
      <c r="B545" s="98"/>
      <c r="C545" s="254"/>
      <c r="D545" s="254"/>
      <c r="E545" s="255"/>
    </row>
    <row r="546" spans="1:5" ht="15.75">
      <c r="A546" s="256"/>
      <c r="B546" s="98"/>
      <c r="C546" s="254"/>
      <c r="D546" s="254"/>
      <c r="E546" s="255"/>
    </row>
    <row r="547" spans="1:5" ht="15.75">
      <c r="A547" s="256"/>
      <c r="B547" s="98"/>
      <c r="C547" s="254"/>
      <c r="D547" s="254"/>
      <c r="E547" s="255"/>
    </row>
    <row r="548" spans="1:5" ht="15.75">
      <c r="A548" s="256"/>
      <c r="B548" s="98"/>
      <c r="C548" s="254"/>
      <c r="D548" s="254"/>
      <c r="E548" s="255"/>
    </row>
    <row r="549" spans="1:5" ht="15.75">
      <c r="A549" s="256"/>
      <c r="B549" s="98"/>
      <c r="C549" s="254"/>
      <c r="D549" s="254"/>
      <c r="E549" s="255"/>
    </row>
    <row r="550" spans="1:5" ht="15.75">
      <c r="A550" s="256"/>
      <c r="B550" s="98"/>
      <c r="C550" s="254"/>
      <c r="D550" s="254"/>
      <c r="E550" s="255"/>
    </row>
    <row r="551" spans="1:5" ht="15.75">
      <c r="A551" s="256"/>
      <c r="B551" s="98"/>
      <c r="C551" s="254"/>
      <c r="D551" s="254"/>
      <c r="E551" s="255"/>
    </row>
    <row r="552" spans="1:5" ht="15.75">
      <c r="A552" s="256"/>
      <c r="B552" s="98"/>
      <c r="C552" s="254"/>
      <c r="D552" s="254"/>
      <c r="E552" s="255"/>
    </row>
    <row r="553" spans="1:5" ht="15.75">
      <c r="A553" s="256"/>
      <c r="B553" s="98"/>
      <c r="C553" s="254"/>
      <c r="D553" s="254"/>
      <c r="E553" s="255"/>
    </row>
    <row r="554" spans="1:5" ht="15.75">
      <c r="A554" s="256"/>
      <c r="B554" s="98"/>
      <c r="C554" s="254"/>
      <c r="D554" s="254"/>
      <c r="E554" s="255"/>
    </row>
    <row r="555" spans="1:5" ht="15.75">
      <c r="A555" s="256"/>
      <c r="B555" s="98"/>
      <c r="C555" s="254"/>
      <c r="D555" s="254"/>
      <c r="E555" s="255"/>
    </row>
    <row r="556" spans="1:5" ht="15.75">
      <c r="A556" s="256"/>
      <c r="B556" s="98"/>
      <c r="C556" s="254"/>
      <c r="D556" s="254"/>
      <c r="E556" s="255"/>
    </row>
    <row r="557" spans="1:5" ht="15.75">
      <c r="A557" s="256"/>
      <c r="B557" s="98"/>
      <c r="C557" s="254"/>
      <c r="D557" s="254"/>
      <c r="E557" s="255"/>
    </row>
    <row r="558" spans="1:5" ht="15.75">
      <c r="A558" s="256"/>
      <c r="B558" s="98"/>
      <c r="C558" s="254"/>
      <c r="D558" s="254"/>
      <c r="E558" s="255"/>
    </row>
    <row r="559" spans="1:5" ht="15.75">
      <c r="A559" s="256"/>
      <c r="B559" s="98"/>
      <c r="C559" s="254"/>
      <c r="D559" s="254"/>
      <c r="E559" s="255"/>
    </row>
    <row r="560" spans="1:5" ht="15.75">
      <c r="A560" s="256"/>
      <c r="B560" s="98"/>
      <c r="C560" s="254"/>
      <c r="D560" s="254"/>
      <c r="E560" s="255"/>
    </row>
    <row r="561" spans="1:5" ht="15.75">
      <c r="A561" s="256"/>
      <c r="B561" s="98"/>
      <c r="C561" s="254"/>
      <c r="D561" s="254"/>
      <c r="E561" s="255"/>
    </row>
    <row r="562" spans="1:5" ht="15.75">
      <c r="A562" s="256"/>
      <c r="B562" s="98"/>
      <c r="C562" s="254"/>
      <c r="D562" s="254"/>
      <c r="E562" s="255"/>
    </row>
    <row r="563" spans="1:5" ht="15.75">
      <c r="A563" s="256"/>
      <c r="B563" s="98"/>
      <c r="C563" s="254"/>
      <c r="D563" s="254"/>
      <c r="E563" s="255"/>
    </row>
    <row r="564" spans="1:5" ht="15.75">
      <c r="A564" s="256"/>
      <c r="B564" s="98"/>
      <c r="C564" s="254"/>
      <c r="D564" s="254"/>
      <c r="E564" s="255"/>
    </row>
    <row r="565" spans="1:5" ht="15.75">
      <c r="A565" s="256"/>
      <c r="B565" s="98"/>
      <c r="C565" s="254"/>
      <c r="D565" s="254"/>
      <c r="E565" s="255"/>
    </row>
    <row r="566" spans="1:5" ht="15.75">
      <c r="A566" s="256"/>
      <c r="B566" s="98"/>
      <c r="C566" s="254"/>
      <c r="D566" s="254"/>
      <c r="E566" s="255"/>
    </row>
    <row r="567" spans="1:5" ht="15.75">
      <c r="A567" s="256"/>
      <c r="B567" s="98"/>
      <c r="C567" s="254"/>
      <c r="D567" s="254"/>
      <c r="E567" s="255"/>
    </row>
    <row r="568" spans="1:5" ht="15.75">
      <c r="A568" s="256"/>
      <c r="B568" s="98"/>
      <c r="C568" s="254"/>
      <c r="D568" s="254"/>
      <c r="E568" s="255"/>
    </row>
    <row r="569" spans="1:5" ht="15.75">
      <c r="A569" s="256"/>
      <c r="B569" s="98"/>
      <c r="C569" s="254"/>
      <c r="D569" s="254"/>
      <c r="E569" s="255"/>
    </row>
    <row r="570" spans="1:5" ht="15.75">
      <c r="A570" s="256"/>
      <c r="B570" s="98"/>
      <c r="C570" s="254"/>
      <c r="D570" s="254"/>
      <c r="E570" s="255"/>
    </row>
    <row r="571" spans="1:5" ht="15.75">
      <c r="A571" s="256"/>
      <c r="B571" s="98"/>
      <c r="C571" s="254"/>
      <c r="D571" s="254"/>
      <c r="E571" s="255"/>
    </row>
    <row r="572" spans="1:5" ht="15.75">
      <c r="A572" s="256"/>
      <c r="B572" s="98"/>
      <c r="C572" s="254"/>
      <c r="D572" s="254"/>
      <c r="E572" s="255"/>
    </row>
    <row r="573" spans="1:5" ht="15.75">
      <c r="A573" s="256"/>
      <c r="B573" s="98"/>
      <c r="C573" s="254"/>
      <c r="D573" s="254"/>
      <c r="E573" s="255"/>
    </row>
    <row r="574" spans="1:5" ht="15.75">
      <c r="A574" s="256"/>
      <c r="B574" s="98"/>
      <c r="C574" s="254"/>
      <c r="D574" s="254"/>
      <c r="E574" s="255"/>
    </row>
    <row r="575" spans="1:5" ht="15.75">
      <c r="A575" s="256"/>
      <c r="B575" s="98"/>
      <c r="C575" s="254"/>
      <c r="D575" s="254"/>
      <c r="E575" s="255"/>
    </row>
    <row r="576" spans="1:5" ht="15.75">
      <c r="A576" s="256"/>
      <c r="B576" s="98"/>
      <c r="C576" s="254"/>
      <c r="D576" s="254"/>
      <c r="E576" s="255"/>
    </row>
    <row r="577" spans="1:5" ht="15.75">
      <c r="A577" s="256"/>
      <c r="B577" s="98"/>
      <c r="C577" s="254"/>
      <c r="D577" s="254"/>
      <c r="E577" s="255"/>
    </row>
    <row r="578" spans="1:5" ht="15.75">
      <c r="A578" s="256"/>
      <c r="B578" s="98"/>
      <c r="C578" s="254"/>
      <c r="D578" s="254"/>
      <c r="E578" s="255"/>
    </row>
    <row r="579" spans="1:5" ht="15.75">
      <c r="A579" s="256"/>
      <c r="B579" s="98"/>
      <c r="C579" s="254"/>
      <c r="D579" s="254"/>
      <c r="E579" s="255"/>
    </row>
    <row r="580" spans="1:5" ht="15.75">
      <c r="A580" s="256"/>
      <c r="B580" s="98"/>
      <c r="C580" s="254"/>
      <c r="D580" s="254"/>
      <c r="E580" s="255"/>
    </row>
    <row r="581" spans="1:5" ht="15.75">
      <c r="A581" s="256"/>
      <c r="B581" s="98"/>
      <c r="C581" s="254"/>
      <c r="D581" s="254"/>
      <c r="E581" s="255"/>
    </row>
    <row r="582" spans="1:5" ht="15.75">
      <c r="A582" s="256"/>
      <c r="B582" s="98"/>
      <c r="C582" s="254"/>
      <c r="D582" s="254"/>
      <c r="E582" s="255"/>
    </row>
    <row r="583" spans="1:5" ht="15.75">
      <c r="A583" s="256"/>
      <c r="B583" s="98"/>
      <c r="C583" s="254"/>
      <c r="D583" s="254"/>
      <c r="E583" s="255"/>
    </row>
    <row r="584" spans="1:5" ht="15.75">
      <c r="A584" s="256"/>
      <c r="B584" s="98"/>
      <c r="C584" s="254"/>
      <c r="D584" s="254"/>
      <c r="E584" s="255"/>
    </row>
    <row r="585" spans="1:5" ht="15.75">
      <c r="A585" s="256"/>
      <c r="B585" s="98"/>
      <c r="C585" s="254"/>
      <c r="D585" s="254"/>
      <c r="E585" s="255"/>
    </row>
    <row r="586" spans="1:5" ht="15.75">
      <c r="A586" s="256"/>
      <c r="B586" s="98"/>
      <c r="C586" s="254"/>
      <c r="D586" s="254"/>
      <c r="E586" s="255"/>
    </row>
    <row r="587" spans="1:5" ht="15.75">
      <c r="A587" s="256"/>
      <c r="B587" s="98"/>
      <c r="C587" s="254"/>
      <c r="D587" s="254"/>
      <c r="E587" s="255"/>
    </row>
    <row r="588" spans="1:5" ht="15.75">
      <c r="A588" s="256"/>
      <c r="B588" s="98"/>
      <c r="C588" s="254"/>
      <c r="D588" s="254"/>
      <c r="E588" s="255"/>
    </row>
    <row r="589" spans="1:5" ht="15.75">
      <c r="A589" s="256"/>
      <c r="B589" s="98"/>
      <c r="C589" s="254"/>
      <c r="D589" s="254"/>
      <c r="E589" s="255"/>
    </row>
    <row r="590" spans="1:5" ht="15.75">
      <c r="A590" s="256"/>
      <c r="B590" s="98"/>
      <c r="C590" s="254"/>
      <c r="D590" s="254"/>
      <c r="E590" s="255"/>
    </row>
    <row r="591" spans="1:5" ht="15.75">
      <c r="A591" s="256"/>
      <c r="B591" s="98"/>
      <c r="C591" s="254"/>
      <c r="D591" s="254"/>
      <c r="E591" s="255"/>
    </row>
    <row r="592" spans="1:5" ht="15.75">
      <c r="A592" s="256"/>
      <c r="B592" s="98"/>
      <c r="C592" s="254"/>
      <c r="D592" s="254"/>
      <c r="E592" s="255"/>
    </row>
    <row r="593" spans="1:5" ht="15.75">
      <c r="A593" s="256"/>
      <c r="B593" s="98"/>
      <c r="C593" s="254"/>
      <c r="D593" s="254"/>
      <c r="E593" s="255"/>
    </row>
    <row r="594" spans="1:5" ht="15.75">
      <c r="A594" s="256"/>
      <c r="B594" s="98"/>
      <c r="C594" s="254"/>
      <c r="D594" s="254"/>
      <c r="E594" s="255"/>
    </row>
    <row r="595" spans="1:5" ht="15.75">
      <c r="A595" s="256"/>
      <c r="B595" s="98"/>
      <c r="C595" s="254"/>
      <c r="D595" s="254"/>
      <c r="E595" s="255"/>
    </row>
    <row r="596" spans="1:5" ht="15.75">
      <c r="A596" s="256"/>
      <c r="B596" s="98"/>
      <c r="C596" s="254"/>
      <c r="D596" s="254"/>
      <c r="E596" s="255"/>
    </row>
    <row r="597" spans="1:5" ht="15.75">
      <c r="A597" s="256"/>
      <c r="B597" s="98"/>
      <c r="C597" s="254"/>
      <c r="D597" s="254"/>
      <c r="E597" s="255"/>
    </row>
    <row r="598" spans="1:5" ht="15.75">
      <c r="A598" s="256"/>
      <c r="B598" s="98"/>
      <c r="C598" s="254"/>
      <c r="D598" s="254"/>
      <c r="E598" s="255"/>
    </row>
    <row r="599" spans="1:5" ht="15.75">
      <c r="A599" s="256"/>
      <c r="B599" s="98"/>
      <c r="C599" s="254"/>
      <c r="D599" s="254"/>
      <c r="E599" s="255"/>
    </row>
    <row r="600" spans="1:5" ht="15.75">
      <c r="A600" s="256"/>
      <c r="B600" s="98"/>
      <c r="C600" s="254"/>
      <c r="D600" s="254"/>
      <c r="E600" s="255"/>
    </row>
    <row r="601" spans="1:5" ht="15.75">
      <c r="A601" s="256"/>
      <c r="B601" s="98"/>
      <c r="C601" s="254"/>
      <c r="D601" s="254"/>
      <c r="E601" s="255"/>
    </row>
    <row r="602" spans="1:5" ht="15.75">
      <c r="A602" s="256"/>
      <c r="B602" s="98"/>
      <c r="C602" s="254"/>
      <c r="D602" s="254"/>
      <c r="E602" s="255"/>
    </row>
    <row r="603" spans="1:5" ht="15.75">
      <c r="A603" s="256"/>
      <c r="B603" s="98"/>
      <c r="C603" s="254"/>
      <c r="D603" s="254"/>
      <c r="E603" s="255"/>
    </row>
    <row r="604" spans="1:5" ht="15.75">
      <c r="A604" s="256"/>
      <c r="B604" s="98"/>
      <c r="C604" s="254"/>
      <c r="D604" s="254"/>
      <c r="E604" s="255"/>
    </row>
    <row r="605" spans="1:5" ht="15.75">
      <c r="A605" s="256"/>
      <c r="B605" s="98"/>
      <c r="C605" s="254"/>
      <c r="D605" s="254"/>
      <c r="E605" s="255"/>
    </row>
    <row r="606" spans="1:5" ht="15.75">
      <c r="A606" s="256"/>
      <c r="B606" s="98"/>
      <c r="C606" s="254"/>
      <c r="D606" s="254"/>
      <c r="E606" s="255"/>
    </row>
    <row r="607" spans="1:5" ht="15.75">
      <c r="A607" s="256"/>
      <c r="B607" s="98"/>
      <c r="C607" s="254"/>
      <c r="D607" s="254"/>
      <c r="E607" s="255"/>
    </row>
    <row r="608" spans="1:5" ht="15.75">
      <c r="A608" s="256"/>
      <c r="B608" s="98"/>
      <c r="C608" s="254"/>
      <c r="D608" s="254"/>
      <c r="E608" s="255"/>
    </row>
    <row r="609" spans="1:5" ht="15.75">
      <c r="A609" s="256"/>
      <c r="B609" s="98"/>
      <c r="C609" s="254"/>
      <c r="D609" s="254"/>
      <c r="E609" s="255"/>
    </row>
    <row r="610" spans="1:5" ht="15.75">
      <c r="A610" s="256"/>
      <c r="B610" s="98"/>
      <c r="C610" s="254"/>
      <c r="D610" s="254"/>
      <c r="E610" s="255"/>
    </row>
    <row r="611" spans="1:5" ht="15.75">
      <c r="A611" s="256"/>
      <c r="B611" s="98"/>
      <c r="C611" s="254"/>
      <c r="D611" s="254"/>
      <c r="E611" s="255"/>
    </row>
    <row r="612" spans="1:5" ht="15.75">
      <c r="A612" s="256"/>
      <c r="B612" s="98"/>
      <c r="C612" s="254"/>
      <c r="D612" s="254"/>
      <c r="E612" s="255"/>
    </row>
    <row r="613" spans="1:5" ht="15.75">
      <c r="A613" s="256"/>
      <c r="B613" s="98"/>
      <c r="C613" s="254"/>
      <c r="D613" s="254"/>
      <c r="E613" s="255"/>
    </row>
    <row r="614" spans="1:5" ht="15.75">
      <c r="A614" s="256"/>
      <c r="B614" s="98"/>
      <c r="C614" s="254"/>
      <c r="D614" s="254"/>
      <c r="E614" s="255"/>
    </row>
    <row r="615" spans="1:5" ht="15.75">
      <c r="A615" s="256"/>
      <c r="B615" s="98"/>
      <c r="C615" s="254"/>
      <c r="D615" s="254"/>
      <c r="E615" s="255"/>
    </row>
    <row r="616" spans="1:5" ht="15.75">
      <c r="A616" s="256"/>
      <c r="B616" s="98"/>
      <c r="C616" s="254"/>
      <c r="D616" s="254"/>
      <c r="E616" s="255"/>
    </row>
    <row r="617" spans="1:5" ht="15.75">
      <c r="A617" s="256"/>
      <c r="B617" s="98"/>
      <c r="C617" s="254"/>
      <c r="D617" s="254"/>
      <c r="E617" s="255"/>
    </row>
    <row r="618" spans="1:5" ht="15.75">
      <c r="A618" s="256"/>
      <c r="B618" s="98"/>
      <c r="C618" s="254"/>
      <c r="D618" s="254"/>
      <c r="E618" s="255"/>
    </row>
    <row r="619" spans="1:5" ht="15.75">
      <c r="A619" s="256"/>
      <c r="B619" s="98"/>
      <c r="C619" s="254"/>
      <c r="D619" s="254"/>
      <c r="E619" s="255"/>
    </row>
    <row r="620" spans="1:5" ht="15.75">
      <c r="A620" s="256"/>
      <c r="B620" s="98"/>
      <c r="C620" s="254"/>
      <c r="D620" s="254"/>
      <c r="E620" s="255"/>
    </row>
    <row r="621" spans="1:5" ht="15.75">
      <c r="A621" s="256"/>
      <c r="B621" s="98"/>
      <c r="C621" s="254"/>
      <c r="D621" s="254"/>
      <c r="E621" s="255"/>
    </row>
    <row r="622" spans="1:5" ht="15.75">
      <c r="A622" s="256"/>
      <c r="B622" s="98"/>
      <c r="C622" s="254"/>
      <c r="D622" s="254"/>
      <c r="E622" s="255"/>
    </row>
    <row r="623" spans="1:5" ht="15.75">
      <c r="A623" s="256"/>
      <c r="B623" s="98"/>
      <c r="C623" s="254"/>
      <c r="D623" s="254"/>
      <c r="E623" s="255"/>
    </row>
    <row r="624" spans="1:5" ht="15.75">
      <c r="A624" s="256"/>
      <c r="B624" s="98"/>
      <c r="C624" s="254"/>
      <c r="D624" s="254"/>
      <c r="E624" s="255"/>
    </row>
    <row r="625" spans="1:5" ht="15.75">
      <c r="A625" s="256"/>
      <c r="B625" s="98"/>
      <c r="C625" s="254"/>
      <c r="D625" s="254"/>
      <c r="E625" s="255"/>
    </row>
    <row r="626" spans="1:5" ht="15.75">
      <c r="A626" s="256"/>
      <c r="B626" s="98"/>
      <c r="C626" s="254"/>
      <c r="D626" s="254"/>
      <c r="E626" s="255"/>
    </row>
    <row r="627" spans="1:5" ht="15.75">
      <c r="A627" s="256"/>
      <c r="B627" s="98"/>
      <c r="C627" s="254"/>
      <c r="D627" s="254"/>
      <c r="E627" s="255"/>
    </row>
    <row r="628" spans="1:5" ht="15.75">
      <c r="A628" s="256"/>
      <c r="B628" s="98"/>
      <c r="C628" s="254"/>
      <c r="D628" s="254"/>
      <c r="E628" s="255"/>
    </row>
    <row r="629" spans="1:5" ht="15.75">
      <c r="A629" s="256"/>
      <c r="B629" s="98"/>
      <c r="C629" s="254"/>
      <c r="D629" s="254"/>
      <c r="E629" s="255"/>
    </row>
    <row r="630" spans="1:5" ht="15.75">
      <c r="A630" s="256"/>
      <c r="B630" s="98"/>
      <c r="C630" s="254"/>
      <c r="D630" s="254"/>
      <c r="E630" s="255"/>
    </row>
    <row r="631" spans="1:5" ht="15.75">
      <c r="A631" s="256"/>
      <c r="B631" s="98"/>
      <c r="C631" s="254"/>
      <c r="D631" s="254"/>
      <c r="E631" s="255"/>
    </row>
    <row r="632" spans="1:5" ht="15.75">
      <c r="A632" s="256"/>
      <c r="B632" s="98"/>
      <c r="C632" s="254"/>
      <c r="D632" s="254"/>
      <c r="E632" s="255"/>
    </row>
    <row r="633" spans="1:5" ht="15.75">
      <c r="A633" s="256"/>
      <c r="B633" s="98"/>
      <c r="C633" s="254"/>
      <c r="D633" s="254"/>
      <c r="E633" s="255"/>
    </row>
    <row r="634" spans="1:5" ht="15.75">
      <c r="A634" s="256"/>
      <c r="B634" s="98"/>
      <c r="C634" s="254"/>
      <c r="D634" s="254"/>
      <c r="E634" s="255"/>
    </row>
    <row r="635" spans="1:5" ht="15.75">
      <c r="A635" s="256"/>
      <c r="B635" s="98"/>
      <c r="C635" s="254"/>
      <c r="D635" s="254"/>
      <c r="E635" s="255"/>
    </row>
    <row r="636" spans="1:5" ht="15.75">
      <c r="A636" s="256"/>
      <c r="B636" s="98"/>
      <c r="C636" s="254"/>
      <c r="D636" s="254"/>
      <c r="E636" s="255"/>
    </row>
    <row r="637" spans="1:5" ht="15.75">
      <c r="A637" s="256"/>
      <c r="B637" s="98"/>
      <c r="C637" s="254"/>
      <c r="D637" s="254"/>
      <c r="E637" s="255"/>
    </row>
    <row r="638" spans="1:5" ht="15.75">
      <c r="A638" s="256"/>
      <c r="B638" s="98"/>
      <c r="C638" s="254"/>
      <c r="D638" s="254"/>
      <c r="E638" s="255"/>
    </row>
    <row r="639" spans="1:5" ht="15.75">
      <c r="A639" s="256"/>
      <c r="B639" s="98"/>
      <c r="C639" s="254"/>
      <c r="D639" s="254"/>
      <c r="E639" s="255"/>
    </row>
    <row r="640" spans="1:5" ht="15.75">
      <c r="A640" s="256"/>
      <c r="B640" s="98"/>
      <c r="C640" s="254"/>
      <c r="D640" s="254"/>
      <c r="E640" s="255"/>
    </row>
    <row r="641" spans="1:5" ht="15.75">
      <c r="A641" s="256"/>
      <c r="B641" s="98"/>
      <c r="C641" s="254"/>
      <c r="D641" s="254"/>
      <c r="E641" s="255"/>
    </row>
    <row r="642" spans="1:5" ht="15.75">
      <c r="A642" s="256"/>
      <c r="B642" s="98"/>
      <c r="C642" s="254"/>
      <c r="D642" s="254"/>
      <c r="E642" s="255"/>
    </row>
    <row r="643" spans="1:5" ht="15.75">
      <c r="A643" s="256"/>
      <c r="B643" s="98"/>
      <c r="C643" s="254"/>
      <c r="D643" s="254"/>
      <c r="E643" s="255"/>
    </row>
    <row r="644" spans="1:5" ht="15.75">
      <c r="A644" s="256"/>
      <c r="B644" s="98"/>
      <c r="C644" s="254"/>
      <c r="D644" s="254"/>
      <c r="E644" s="255"/>
    </row>
    <row r="645" spans="1:5" ht="15.75">
      <c r="A645" s="256"/>
      <c r="B645" s="98"/>
      <c r="C645" s="254"/>
      <c r="D645" s="254"/>
      <c r="E645" s="255"/>
    </row>
    <row r="646" spans="1:5" ht="15.75">
      <c r="A646" s="256"/>
      <c r="B646" s="98"/>
      <c r="C646" s="254"/>
      <c r="D646" s="254"/>
      <c r="E646" s="255"/>
    </row>
    <row r="647" spans="1:5" ht="15.75">
      <c r="A647" s="256"/>
      <c r="B647" s="98"/>
      <c r="C647" s="254"/>
      <c r="D647" s="254"/>
      <c r="E647" s="255"/>
    </row>
    <row r="648" spans="1:5" ht="15.75">
      <c r="A648" s="256"/>
      <c r="B648" s="98"/>
      <c r="C648" s="254"/>
      <c r="D648" s="254"/>
      <c r="E648" s="255"/>
    </row>
    <row r="649" spans="1:5" ht="15.75">
      <c r="A649" s="256"/>
      <c r="B649" s="98"/>
      <c r="C649" s="254"/>
      <c r="D649" s="254"/>
      <c r="E649" s="255"/>
    </row>
    <row r="650" spans="1:5" ht="15.75">
      <c r="A650" s="256"/>
      <c r="B650" s="98"/>
      <c r="C650" s="254"/>
      <c r="D650" s="254"/>
      <c r="E650" s="255"/>
    </row>
    <row r="651" spans="1:5" ht="15.75">
      <c r="A651" s="256"/>
      <c r="B651" s="98"/>
      <c r="C651" s="254"/>
      <c r="D651" s="254"/>
      <c r="E651" s="255"/>
    </row>
    <row r="652" spans="1:5" ht="15.75">
      <c r="A652" s="256"/>
      <c r="B652" s="98"/>
      <c r="C652" s="254"/>
      <c r="D652" s="254"/>
      <c r="E652" s="255"/>
    </row>
    <row r="653" spans="1:5" ht="15.75">
      <c r="A653" s="256"/>
      <c r="B653" s="98"/>
      <c r="C653" s="254"/>
      <c r="D653" s="254"/>
      <c r="E653" s="255"/>
    </row>
    <row r="654" spans="1:5" ht="15.75">
      <c r="A654" s="256"/>
      <c r="B654" s="98"/>
      <c r="C654" s="254"/>
      <c r="D654" s="254"/>
      <c r="E654" s="255"/>
    </row>
    <row r="655" spans="1:5" ht="15.75">
      <c r="A655" s="256"/>
      <c r="B655" s="98"/>
      <c r="C655" s="254"/>
      <c r="D655" s="254"/>
      <c r="E655" s="255"/>
    </row>
    <row r="656" spans="1:5" ht="15.75">
      <c r="A656" s="256"/>
      <c r="B656" s="98"/>
      <c r="C656" s="254"/>
      <c r="D656" s="254"/>
      <c r="E656" s="255"/>
    </row>
    <row r="657" spans="1:5" ht="15.75">
      <c r="A657" s="256"/>
      <c r="B657" s="98"/>
      <c r="C657" s="254"/>
      <c r="D657" s="254"/>
      <c r="E657" s="255"/>
    </row>
    <row r="658" spans="1:5" ht="15.75">
      <c r="A658" s="256"/>
      <c r="B658" s="98"/>
      <c r="C658" s="254"/>
      <c r="D658" s="254"/>
      <c r="E658" s="255"/>
    </row>
    <row r="659" spans="1:5" ht="15.75">
      <c r="A659" s="256"/>
      <c r="B659" s="98"/>
      <c r="C659" s="254"/>
      <c r="D659" s="254"/>
      <c r="E659" s="255"/>
    </row>
    <row r="660" spans="1:5" ht="15.75">
      <c r="A660" s="256"/>
      <c r="B660" s="98"/>
      <c r="C660" s="254"/>
      <c r="D660" s="254"/>
      <c r="E660" s="255"/>
    </row>
    <row r="661" spans="1:5" ht="15.75">
      <c r="A661" s="256"/>
      <c r="B661" s="98"/>
      <c r="C661" s="254"/>
      <c r="D661" s="254"/>
      <c r="E661" s="255"/>
    </row>
    <row r="662" spans="1:5" ht="15.75">
      <c r="A662" s="256"/>
      <c r="B662" s="98"/>
      <c r="C662" s="254"/>
      <c r="D662" s="254"/>
      <c r="E662" s="255"/>
    </row>
    <row r="663" spans="1:5" ht="15.75">
      <c r="A663" s="256"/>
      <c r="B663" s="98"/>
      <c r="C663" s="254"/>
      <c r="D663" s="254"/>
      <c r="E663" s="255"/>
    </row>
    <row r="664" spans="1:5" ht="15.75">
      <c r="A664" s="256"/>
      <c r="B664" s="98"/>
      <c r="C664" s="254"/>
      <c r="D664" s="254"/>
      <c r="E664" s="255"/>
    </row>
    <row r="665" spans="1:5" ht="15.75">
      <c r="A665" s="256"/>
      <c r="B665" s="98"/>
      <c r="C665" s="254"/>
      <c r="D665" s="254"/>
      <c r="E665" s="255"/>
    </row>
    <row r="666" spans="1:5" ht="15.75">
      <c r="A666" s="256"/>
      <c r="B666" s="98"/>
      <c r="C666" s="254"/>
      <c r="D666" s="254"/>
      <c r="E666" s="255"/>
    </row>
    <row r="667" spans="1:5" ht="15.75">
      <c r="A667" s="256"/>
      <c r="B667" s="98"/>
      <c r="C667" s="254"/>
      <c r="D667" s="254"/>
      <c r="E667" s="255"/>
    </row>
    <row r="668" spans="1:5" ht="15.75">
      <c r="A668" s="256"/>
      <c r="B668" s="98"/>
      <c r="C668" s="254"/>
      <c r="D668" s="254"/>
      <c r="E668" s="255"/>
    </row>
    <row r="669" spans="1:5" ht="15.75">
      <c r="A669" s="256"/>
      <c r="B669" s="98"/>
      <c r="C669" s="254"/>
      <c r="D669" s="254"/>
      <c r="E669" s="255"/>
    </row>
    <row r="670" spans="1:5" ht="15.75">
      <c r="A670" s="256"/>
      <c r="B670" s="98"/>
      <c r="C670" s="254"/>
      <c r="D670" s="254"/>
      <c r="E670" s="255"/>
    </row>
    <row r="671" spans="1:5" ht="15.75">
      <c r="A671" s="256"/>
      <c r="B671" s="98"/>
      <c r="C671" s="254"/>
      <c r="D671" s="254"/>
      <c r="E671" s="255"/>
    </row>
    <row r="672" spans="1:5" ht="15.75">
      <c r="A672" s="256"/>
      <c r="B672" s="98"/>
      <c r="C672" s="254"/>
      <c r="D672" s="254"/>
      <c r="E672" s="255"/>
    </row>
    <row r="673" spans="1:5" ht="15.75">
      <c r="A673" s="256"/>
      <c r="B673" s="98"/>
      <c r="C673" s="254"/>
      <c r="D673" s="254"/>
      <c r="E673" s="255"/>
    </row>
    <row r="674" spans="1:5" ht="15.75">
      <c r="A674" s="256"/>
      <c r="B674" s="98"/>
      <c r="C674" s="254"/>
      <c r="D674" s="254"/>
      <c r="E674" s="255"/>
    </row>
    <row r="675" spans="1:5" ht="15.75">
      <c r="A675" s="256"/>
      <c r="B675" s="98"/>
      <c r="C675" s="254"/>
      <c r="D675" s="254"/>
      <c r="E675" s="255"/>
    </row>
    <row r="676" spans="1:5" ht="15.75">
      <c r="A676" s="256"/>
      <c r="B676" s="98"/>
      <c r="C676" s="254"/>
      <c r="D676" s="254"/>
      <c r="E676" s="255"/>
    </row>
    <row r="677" spans="1:5" ht="15.75">
      <c r="A677" s="256"/>
      <c r="B677" s="98"/>
      <c r="C677" s="254"/>
      <c r="D677" s="254"/>
      <c r="E677" s="255"/>
    </row>
    <row r="678" spans="1:5" ht="15.75">
      <c r="A678" s="256"/>
      <c r="B678" s="98"/>
      <c r="C678" s="254"/>
      <c r="D678" s="254"/>
      <c r="E678" s="255"/>
    </row>
    <row r="679" spans="1:5" ht="15.75">
      <c r="A679" s="256"/>
      <c r="B679" s="98"/>
      <c r="C679" s="254"/>
      <c r="D679" s="254"/>
      <c r="E679" s="255"/>
    </row>
    <row r="680" spans="1:5" ht="15.75">
      <c r="A680" s="256"/>
      <c r="B680" s="98"/>
      <c r="C680" s="254"/>
      <c r="D680" s="254"/>
      <c r="E680" s="255"/>
    </row>
    <row r="681" spans="1:5" ht="15.75">
      <c r="A681" s="256"/>
      <c r="B681" s="98"/>
      <c r="C681" s="254"/>
      <c r="D681" s="254"/>
      <c r="E681" s="255"/>
    </row>
    <row r="682" spans="1:5" ht="15.75">
      <c r="A682" s="256"/>
      <c r="B682" s="98"/>
      <c r="C682" s="254"/>
      <c r="D682" s="254"/>
      <c r="E682" s="255"/>
    </row>
    <row r="683" spans="1:5" ht="15.75">
      <c r="A683" s="256"/>
      <c r="B683" s="98"/>
      <c r="C683" s="254"/>
      <c r="D683" s="254"/>
      <c r="E683" s="255"/>
    </row>
    <row r="684" spans="1:5" ht="15.75">
      <c r="A684" s="256"/>
      <c r="B684" s="98"/>
      <c r="C684" s="254"/>
      <c r="D684" s="254"/>
      <c r="E684" s="255"/>
    </row>
    <row r="685" spans="1:5" ht="15.75">
      <c r="A685" s="256"/>
      <c r="B685" s="98"/>
      <c r="C685" s="254"/>
      <c r="D685" s="254"/>
      <c r="E685" s="255"/>
    </row>
    <row r="686" spans="1:5" ht="15.75">
      <c r="A686" s="256"/>
      <c r="B686" s="98"/>
      <c r="C686" s="254"/>
      <c r="D686" s="254"/>
      <c r="E686" s="255"/>
    </row>
    <row r="687" spans="1:5" ht="15.75">
      <c r="A687" s="256"/>
      <c r="B687" s="98"/>
      <c r="C687" s="254"/>
      <c r="D687" s="254"/>
      <c r="E687" s="255"/>
    </row>
    <row r="688" spans="1:5" ht="15.75">
      <c r="A688" s="256"/>
      <c r="B688" s="98"/>
      <c r="C688" s="254"/>
      <c r="D688" s="254"/>
      <c r="E688" s="255"/>
    </row>
    <row r="689" spans="1:5" ht="15.75">
      <c r="A689" s="256"/>
      <c r="B689" s="98"/>
      <c r="C689" s="254"/>
      <c r="D689" s="254"/>
      <c r="E689" s="255"/>
    </row>
    <row r="690" spans="1:5" ht="15.75">
      <c r="A690" s="256"/>
      <c r="B690" s="98"/>
      <c r="C690" s="254"/>
      <c r="D690" s="254"/>
      <c r="E690" s="255"/>
    </row>
    <row r="691" spans="1:5" ht="15.75">
      <c r="A691" s="256"/>
      <c r="B691" s="98"/>
      <c r="C691" s="254"/>
      <c r="D691" s="254"/>
      <c r="E691" s="255"/>
    </row>
    <row r="692" spans="1:5" ht="15.75">
      <c r="A692" s="256"/>
      <c r="B692" s="98"/>
      <c r="C692" s="254"/>
      <c r="D692" s="254"/>
      <c r="E692" s="255"/>
    </row>
    <row r="693" spans="1:5" ht="15.75">
      <c r="A693" s="256"/>
      <c r="B693" s="98"/>
      <c r="C693" s="254"/>
      <c r="D693" s="254"/>
      <c r="E693" s="255"/>
    </row>
    <row r="694" spans="1:5" ht="15.75">
      <c r="A694" s="256"/>
      <c r="B694" s="98"/>
      <c r="C694" s="254"/>
      <c r="D694" s="254"/>
      <c r="E694" s="255"/>
    </row>
    <row r="695" spans="1:5" ht="15.75">
      <c r="A695" s="256"/>
      <c r="B695" s="98"/>
      <c r="C695" s="254"/>
      <c r="D695" s="254"/>
      <c r="E695" s="255"/>
    </row>
    <row r="696" spans="1:5" ht="15.75">
      <c r="A696" s="256"/>
      <c r="B696" s="98"/>
      <c r="C696" s="254"/>
      <c r="D696" s="254"/>
      <c r="E696" s="255"/>
    </row>
    <row r="697" spans="1:5" ht="15.75">
      <c r="A697" s="256"/>
      <c r="B697" s="98"/>
      <c r="C697" s="254"/>
      <c r="D697" s="254"/>
      <c r="E697" s="255"/>
    </row>
    <row r="698" spans="1:5" ht="15.75">
      <c r="A698" s="256"/>
      <c r="B698" s="98"/>
      <c r="C698" s="254"/>
      <c r="D698" s="254"/>
      <c r="E698" s="255"/>
    </row>
    <row r="699" spans="1:5" ht="15.75">
      <c r="A699" s="256"/>
      <c r="B699" s="98"/>
      <c r="C699" s="254"/>
      <c r="D699" s="254"/>
      <c r="E699" s="255"/>
    </row>
    <row r="700" spans="1:5" ht="15.75">
      <c r="A700" s="256"/>
      <c r="B700" s="98"/>
      <c r="C700" s="254"/>
      <c r="D700" s="254"/>
      <c r="E700" s="255"/>
    </row>
    <row r="701" spans="1:5" ht="15.75">
      <c r="A701" s="256"/>
      <c r="B701" s="98"/>
      <c r="C701" s="254"/>
      <c r="D701" s="254"/>
      <c r="E701" s="255"/>
    </row>
    <row r="702" spans="1:5" ht="15.75">
      <c r="A702" s="256"/>
      <c r="B702" s="98"/>
      <c r="C702" s="254"/>
      <c r="D702" s="254"/>
      <c r="E702" s="255"/>
    </row>
    <row r="703" spans="1:5" ht="15.75">
      <c r="A703" s="256"/>
      <c r="B703" s="98"/>
      <c r="C703" s="254"/>
      <c r="D703" s="254"/>
      <c r="E703" s="255"/>
    </row>
    <row r="704" spans="1:5" ht="15.75">
      <c r="A704" s="256"/>
      <c r="B704" s="98"/>
      <c r="C704" s="254"/>
      <c r="D704" s="254"/>
      <c r="E704" s="255"/>
    </row>
    <row r="705" spans="1:5" ht="15.75">
      <c r="A705" s="256"/>
      <c r="B705" s="98"/>
      <c r="C705" s="254"/>
      <c r="D705" s="254"/>
      <c r="E705" s="255"/>
    </row>
    <row r="706" spans="1:5" ht="15.75">
      <c r="A706" s="256"/>
      <c r="B706" s="98"/>
      <c r="C706" s="254"/>
      <c r="D706" s="254"/>
      <c r="E706" s="255"/>
    </row>
    <row r="707" spans="1:5" ht="15.75">
      <c r="A707" s="256"/>
      <c r="B707" s="98"/>
      <c r="C707" s="254"/>
      <c r="D707" s="254"/>
      <c r="E707" s="255"/>
    </row>
    <row r="708" spans="1:5" ht="15.75">
      <c r="A708" s="256"/>
      <c r="B708" s="98"/>
      <c r="C708" s="254"/>
      <c r="D708" s="254"/>
      <c r="E708" s="255"/>
    </row>
    <row r="709" spans="1:5" ht="15.75">
      <c r="A709" s="256"/>
      <c r="B709" s="98"/>
      <c r="C709" s="254"/>
      <c r="D709" s="254"/>
      <c r="E709" s="255"/>
    </row>
    <row r="710" spans="1:5" ht="15.75">
      <c r="A710" s="256"/>
      <c r="B710" s="98"/>
      <c r="C710" s="254"/>
      <c r="D710" s="254"/>
      <c r="E710" s="255"/>
    </row>
    <row r="711" spans="1:5" ht="15.75">
      <c r="A711" s="256"/>
      <c r="B711" s="98"/>
      <c r="C711" s="254"/>
      <c r="D711" s="254"/>
      <c r="E711" s="255"/>
    </row>
    <row r="712" spans="1:5" ht="15.75">
      <c r="A712" s="256"/>
      <c r="B712" s="98"/>
      <c r="C712" s="254"/>
      <c r="D712" s="254"/>
      <c r="E712" s="255"/>
    </row>
    <row r="713" spans="1:5" ht="15.75">
      <c r="A713" s="256"/>
      <c r="B713" s="98"/>
      <c r="C713" s="254"/>
      <c r="D713" s="254"/>
      <c r="E713" s="255"/>
    </row>
    <row r="714" spans="1:5" ht="15.75">
      <c r="A714" s="256"/>
      <c r="B714" s="98"/>
      <c r="C714" s="254"/>
      <c r="D714" s="254"/>
      <c r="E714" s="255"/>
    </row>
    <row r="715" spans="1:5" ht="15.75">
      <c r="A715" s="256"/>
      <c r="B715" s="98"/>
      <c r="C715" s="254"/>
      <c r="D715" s="254"/>
      <c r="E715" s="255"/>
    </row>
    <row r="716" spans="1:5" ht="15.75">
      <c r="A716" s="256"/>
      <c r="B716" s="98"/>
      <c r="C716" s="254"/>
      <c r="D716" s="254"/>
      <c r="E716" s="255"/>
    </row>
    <row r="717" spans="1:5" ht="15.75">
      <c r="A717" s="256"/>
      <c r="B717" s="98"/>
      <c r="C717" s="254"/>
      <c r="D717" s="254"/>
      <c r="E717" s="255"/>
    </row>
    <row r="718" spans="1:5" ht="15.75">
      <c r="A718" s="256"/>
      <c r="B718" s="98"/>
      <c r="C718" s="254"/>
      <c r="D718" s="254"/>
      <c r="E718" s="255"/>
    </row>
    <row r="719" spans="1:5" ht="15.75">
      <c r="A719" s="256"/>
      <c r="B719" s="98"/>
      <c r="C719" s="254"/>
      <c r="D719" s="254"/>
      <c r="E719" s="255"/>
    </row>
    <row r="720" spans="1:5" ht="15.75">
      <c r="A720" s="256"/>
      <c r="B720" s="98"/>
      <c r="C720" s="254"/>
      <c r="D720" s="254"/>
      <c r="E720" s="255"/>
    </row>
    <row r="721" spans="1:5" ht="15.75">
      <c r="A721" s="256"/>
      <c r="B721" s="98"/>
      <c r="C721" s="254"/>
      <c r="D721" s="254"/>
      <c r="E721" s="255"/>
    </row>
    <row r="722" spans="1:5" ht="15.75">
      <c r="A722" s="256"/>
      <c r="B722" s="98"/>
      <c r="C722" s="254"/>
      <c r="D722" s="254"/>
      <c r="E722" s="255"/>
    </row>
    <row r="723" spans="1:5" ht="15.75">
      <c r="A723" s="256"/>
      <c r="B723" s="98"/>
      <c r="C723" s="254"/>
      <c r="D723" s="254"/>
      <c r="E723" s="255"/>
    </row>
    <row r="724" spans="1:5" ht="15.75">
      <c r="A724" s="256"/>
      <c r="B724" s="98"/>
      <c r="C724" s="254"/>
      <c r="D724" s="254"/>
      <c r="E724" s="255"/>
    </row>
    <row r="725" spans="1:5" ht="15.75">
      <c r="A725" s="256"/>
      <c r="B725" s="98"/>
      <c r="C725" s="254"/>
      <c r="D725" s="254"/>
      <c r="E725" s="255"/>
    </row>
    <row r="726" spans="1:5" ht="15.75">
      <c r="A726" s="256"/>
      <c r="B726" s="98"/>
      <c r="C726" s="254"/>
      <c r="D726" s="254"/>
      <c r="E726" s="255"/>
    </row>
    <row r="727" spans="1:5" ht="15.75">
      <c r="A727" s="256"/>
      <c r="B727" s="98"/>
      <c r="C727" s="254"/>
      <c r="D727" s="254"/>
      <c r="E727" s="255"/>
    </row>
    <row r="728" spans="1:5" ht="15.75">
      <c r="A728" s="256"/>
      <c r="B728" s="98"/>
      <c r="C728" s="254"/>
      <c r="D728" s="254"/>
      <c r="E728" s="255"/>
    </row>
    <row r="729" spans="1:5" ht="15.75">
      <c r="A729" s="256"/>
      <c r="B729" s="98"/>
      <c r="C729" s="254"/>
      <c r="D729" s="254"/>
      <c r="E729" s="255"/>
    </row>
    <row r="730" spans="1:5" ht="15.75">
      <c r="A730" s="256"/>
      <c r="B730" s="98"/>
      <c r="C730" s="254"/>
      <c r="D730" s="254"/>
      <c r="E730" s="255"/>
    </row>
    <row r="731" spans="1:5" ht="15.75">
      <c r="A731" s="256"/>
      <c r="B731" s="98"/>
      <c r="C731" s="254"/>
      <c r="D731" s="254"/>
      <c r="E731" s="255"/>
    </row>
    <row r="732" spans="1:5" ht="15.75">
      <c r="A732" s="256"/>
      <c r="B732" s="98"/>
      <c r="C732" s="254"/>
      <c r="D732" s="254"/>
      <c r="E732" s="255"/>
    </row>
    <row r="733" spans="1:5" ht="15.75">
      <c r="A733" s="256"/>
      <c r="B733" s="98"/>
      <c r="C733" s="254"/>
      <c r="D733" s="254"/>
      <c r="E733" s="255"/>
    </row>
    <row r="734" spans="1:5" ht="15.75">
      <c r="A734" s="256"/>
      <c r="B734" s="98"/>
      <c r="C734" s="254"/>
      <c r="D734" s="254"/>
      <c r="E734" s="255"/>
    </row>
    <row r="735" spans="1:5" ht="15.75">
      <c r="A735" s="256"/>
      <c r="B735" s="98"/>
      <c r="C735" s="254"/>
      <c r="D735" s="254"/>
      <c r="E735" s="255"/>
    </row>
    <row r="736" spans="1:5" ht="15.75">
      <c r="A736" s="256"/>
      <c r="B736" s="98"/>
      <c r="C736" s="254"/>
      <c r="D736" s="254"/>
      <c r="E736" s="255"/>
    </row>
    <row r="737" spans="1:5" ht="15.75">
      <c r="A737" s="256"/>
      <c r="B737" s="98"/>
      <c r="C737" s="254"/>
      <c r="D737" s="254"/>
      <c r="E737" s="255"/>
    </row>
    <row r="738" spans="1:5" ht="15.75">
      <c r="A738" s="256"/>
      <c r="B738" s="98"/>
      <c r="C738" s="254"/>
      <c r="D738" s="254"/>
      <c r="E738" s="255"/>
    </row>
    <row r="739" spans="1:5" ht="15.75">
      <c r="A739" s="256"/>
      <c r="B739" s="98"/>
      <c r="C739" s="254"/>
      <c r="D739" s="254"/>
      <c r="E739" s="255"/>
    </row>
    <row r="740" spans="1:5" ht="15.75">
      <c r="A740" s="256"/>
      <c r="B740" s="98"/>
      <c r="C740" s="254"/>
      <c r="D740" s="254"/>
      <c r="E740" s="255"/>
    </row>
    <row r="741" spans="1:5" ht="15.75">
      <c r="A741" s="256"/>
      <c r="B741" s="98"/>
      <c r="C741" s="254"/>
      <c r="D741" s="254"/>
      <c r="E741" s="255"/>
    </row>
    <row r="742" spans="1:5" ht="15.75">
      <c r="A742" s="256"/>
      <c r="B742" s="98"/>
      <c r="C742" s="254"/>
      <c r="D742" s="254"/>
      <c r="E742" s="255"/>
    </row>
    <row r="743" spans="1:5" ht="15.75">
      <c r="A743" s="256"/>
      <c r="B743" s="98"/>
      <c r="C743" s="254"/>
      <c r="D743" s="254"/>
      <c r="E743" s="255"/>
    </row>
    <row r="744" spans="1:5" ht="15.75">
      <c r="A744" s="256"/>
      <c r="B744" s="98"/>
      <c r="C744" s="254"/>
      <c r="D744" s="254"/>
      <c r="E744" s="255"/>
    </row>
    <row r="745" spans="1:5" ht="15.75">
      <c r="A745" s="256"/>
      <c r="B745" s="98"/>
      <c r="C745" s="254"/>
      <c r="D745" s="254"/>
      <c r="E745" s="255"/>
    </row>
    <row r="746" spans="1:5" ht="15.75">
      <c r="A746" s="256"/>
      <c r="B746" s="98"/>
      <c r="C746" s="254"/>
      <c r="D746" s="254"/>
      <c r="E746" s="255"/>
    </row>
    <row r="747" spans="1:5" ht="15.75">
      <c r="A747" s="256"/>
      <c r="B747" s="98"/>
      <c r="C747" s="254"/>
      <c r="D747" s="254"/>
      <c r="E747" s="255"/>
    </row>
    <row r="748" spans="1:5" ht="15.75">
      <c r="A748" s="256"/>
      <c r="B748" s="98"/>
      <c r="C748" s="254"/>
      <c r="D748" s="254"/>
      <c r="E748" s="255"/>
    </row>
    <row r="749" spans="1:5" ht="15.75">
      <c r="A749" s="256"/>
      <c r="B749" s="98"/>
      <c r="C749" s="254"/>
      <c r="D749" s="254"/>
      <c r="E749" s="255"/>
    </row>
    <row r="750" spans="1:5" ht="15.75">
      <c r="A750" s="256"/>
      <c r="B750" s="98"/>
      <c r="C750" s="254"/>
      <c r="D750" s="254"/>
      <c r="E750" s="255"/>
    </row>
    <row r="751" spans="1:5" ht="15.75">
      <c r="A751" s="256"/>
      <c r="B751" s="98"/>
      <c r="C751" s="254"/>
      <c r="D751" s="254"/>
      <c r="E751" s="255"/>
    </row>
    <row r="752" spans="1:5" ht="15.75">
      <c r="A752" s="256"/>
      <c r="B752" s="98"/>
      <c r="C752" s="254"/>
      <c r="D752" s="254"/>
      <c r="E752" s="255"/>
    </row>
    <row r="753" spans="1:5" ht="15.75">
      <c r="A753" s="256"/>
      <c r="B753" s="98"/>
      <c r="C753" s="254"/>
      <c r="D753" s="254"/>
      <c r="E753" s="255"/>
    </row>
    <row r="754" spans="1:5" ht="15.75">
      <c r="A754" s="256"/>
      <c r="B754" s="98"/>
      <c r="C754" s="254"/>
      <c r="D754" s="254"/>
      <c r="E754" s="255"/>
    </row>
    <row r="755" spans="1:5" ht="15.75">
      <c r="A755" s="256"/>
      <c r="B755" s="98"/>
      <c r="C755" s="254"/>
      <c r="D755" s="254"/>
      <c r="E755" s="255"/>
    </row>
    <row r="756" spans="1:5" ht="15.75">
      <c r="A756" s="256"/>
      <c r="B756" s="98"/>
      <c r="C756" s="254"/>
      <c r="D756" s="254"/>
      <c r="E756" s="255"/>
    </row>
    <row r="757" spans="1:5" ht="15.75">
      <c r="A757" s="256"/>
      <c r="B757" s="98"/>
      <c r="C757" s="254"/>
      <c r="D757" s="254"/>
      <c r="E757" s="255"/>
    </row>
    <row r="758" spans="1:5" ht="15.75">
      <c r="A758" s="256"/>
      <c r="B758" s="98"/>
      <c r="C758" s="254"/>
      <c r="D758" s="254"/>
      <c r="E758" s="255"/>
    </row>
    <row r="759" spans="1:5" ht="15.75">
      <c r="A759" s="256"/>
      <c r="B759" s="98"/>
      <c r="C759" s="254"/>
      <c r="D759" s="254"/>
      <c r="E759" s="255"/>
    </row>
    <row r="760" spans="1:5" ht="15.75">
      <c r="A760" s="256"/>
      <c r="B760" s="98"/>
      <c r="C760" s="254"/>
      <c r="D760" s="254"/>
      <c r="E760" s="255"/>
    </row>
    <row r="761" spans="1:5" ht="15.75">
      <c r="A761" s="256"/>
      <c r="B761" s="98"/>
      <c r="C761" s="254"/>
      <c r="D761" s="254"/>
      <c r="E761" s="255"/>
    </row>
    <row r="762" spans="1:5" ht="15.75">
      <c r="A762" s="256"/>
      <c r="B762" s="98"/>
      <c r="C762" s="254"/>
      <c r="D762" s="254"/>
      <c r="E762" s="255"/>
    </row>
    <row r="763" spans="1:5" ht="15.75">
      <c r="A763" s="256"/>
      <c r="B763" s="98"/>
      <c r="C763" s="254"/>
      <c r="D763" s="254"/>
      <c r="E763" s="255"/>
    </row>
    <row r="764" spans="1:5" ht="15.75">
      <c r="A764" s="256"/>
      <c r="B764" s="98"/>
      <c r="C764" s="254"/>
      <c r="D764" s="254"/>
      <c r="E764" s="255"/>
    </row>
    <row r="765" spans="1:5" ht="15.75">
      <c r="A765" s="256"/>
      <c r="B765" s="98"/>
      <c r="C765" s="254"/>
      <c r="D765" s="254"/>
      <c r="E765" s="255"/>
    </row>
    <row r="766" spans="1:5" ht="15.75">
      <c r="A766" s="256"/>
      <c r="B766" s="98"/>
      <c r="C766" s="254"/>
      <c r="D766" s="254"/>
      <c r="E766" s="255"/>
    </row>
    <row r="767" spans="1:5" ht="15.75">
      <c r="A767" s="256"/>
      <c r="B767" s="98"/>
      <c r="C767" s="254"/>
      <c r="D767" s="254"/>
      <c r="E767" s="255"/>
    </row>
    <row r="768" spans="1:5" ht="15.75">
      <c r="A768" s="256"/>
      <c r="B768" s="98"/>
      <c r="C768" s="254"/>
      <c r="D768" s="254"/>
      <c r="E768" s="255"/>
    </row>
    <row r="769" spans="1:5" ht="15.75">
      <c r="A769" s="256"/>
      <c r="B769" s="98"/>
      <c r="C769" s="254"/>
      <c r="D769" s="254"/>
      <c r="E769" s="255"/>
    </row>
    <row r="770" spans="1:5" ht="15.75">
      <c r="A770" s="256"/>
      <c r="B770" s="98"/>
      <c r="C770" s="254"/>
      <c r="D770" s="254"/>
      <c r="E770" s="255"/>
    </row>
    <row r="771" spans="1:5" ht="15.75">
      <c r="A771" s="256"/>
      <c r="B771" s="98"/>
      <c r="C771" s="254"/>
      <c r="D771" s="254"/>
      <c r="E771" s="255"/>
    </row>
    <row r="772" spans="1:5" ht="15.75">
      <c r="A772" s="256"/>
      <c r="B772" s="98"/>
      <c r="C772" s="254"/>
      <c r="D772" s="254"/>
      <c r="E772" s="255"/>
    </row>
    <row r="773" spans="1:5" ht="15.75">
      <c r="A773" s="256"/>
      <c r="B773" s="98"/>
      <c r="C773" s="254"/>
      <c r="D773" s="254"/>
      <c r="E773" s="255"/>
    </row>
    <row r="774" spans="1:5" ht="15.75">
      <c r="A774" s="256"/>
      <c r="B774" s="98"/>
      <c r="C774" s="254"/>
      <c r="D774" s="254"/>
      <c r="E774" s="255"/>
    </row>
    <row r="775" spans="1:5" ht="15.75">
      <c r="A775" s="256"/>
      <c r="B775" s="98"/>
      <c r="C775" s="254"/>
      <c r="D775" s="254"/>
      <c r="E775" s="255"/>
    </row>
    <row r="776" spans="1:5" ht="15.75">
      <c r="A776" s="256"/>
      <c r="B776" s="98"/>
      <c r="C776" s="254"/>
      <c r="D776" s="254"/>
      <c r="E776" s="255"/>
    </row>
    <row r="777" spans="1:5" ht="15.75">
      <c r="A777" s="256"/>
      <c r="B777" s="98"/>
      <c r="C777" s="254"/>
      <c r="D777" s="254"/>
      <c r="E777" s="255"/>
    </row>
    <row r="778" spans="1:5" ht="15.75">
      <c r="A778" s="256"/>
      <c r="B778" s="98"/>
      <c r="C778" s="254"/>
      <c r="D778" s="254"/>
      <c r="E778" s="255"/>
    </row>
    <row r="779" spans="1:5" ht="15.75">
      <c r="A779" s="256"/>
      <c r="B779" s="98"/>
      <c r="C779" s="254"/>
      <c r="D779" s="254"/>
      <c r="E779" s="255"/>
    </row>
    <row r="780" spans="1:5" ht="15.75">
      <c r="A780" s="256"/>
      <c r="B780" s="98"/>
      <c r="C780" s="254"/>
      <c r="D780" s="254"/>
      <c r="E780" s="255"/>
    </row>
    <row r="781" spans="1:5" ht="15.75">
      <c r="A781" s="256"/>
      <c r="B781" s="98"/>
      <c r="C781" s="254"/>
      <c r="D781" s="254"/>
      <c r="E781" s="255"/>
    </row>
    <row r="782" spans="1:5" ht="15.75">
      <c r="A782" s="256"/>
      <c r="B782" s="98"/>
      <c r="C782" s="254"/>
      <c r="D782" s="254"/>
      <c r="E782" s="255"/>
    </row>
    <row r="783" spans="1:5" ht="15.75">
      <c r="A783" s="256"/>
      <c r="B783" s="98"/>
      <c r="C783" s="254"/>
      <c r="D783" s="254"/>
      <c r="E783" s="255"/>
    </row>
    <row r="784" spans="1:5" ht="15.75">
      <c r="A784" s="256"/>
      <c r="B784" s="98"/>
      <c r="C784" s="254"/>
      <c r="D784" s="254"/>
      <c r="E784" s="255"/>
    </row>
    <row r="785" spans="1:5" ht="15.75">
      <c r="A785" s="256"/>
      <c r="B785" s="98"/>
      <c r="C785" s="254"/>
      <c r="D785" s="254"/>
      <c r="E785" s="255"/>
    </row>
    <row r="786" spans="1:5" ht="15.75">
      <c r="A786" s="256"/>
      <c r="B786" s="98"/>
      <c r="C786" s="254"/>
      <c r="D786" s="254"/>
      <c r="E786" s="255"/>
    </row>
    <row r="787" spans="1:5" ht="15.75">
      <c r="A787" s="256"/>
      <c r="B787" s="98"/>
      <c r="C787" s="254"/>
      <c r="D787" s="254"/>
      <c r="E787" s="255"/>
    </row>
    <row r="788" spans="1:5" ht="15.75">
      <c r="A788" s="256"/>
      <c r="B788" s="98"/>
      <c r="C788" s="254"/>
      <c r="D788" s="254"/>
      <c r="E788" s="255"/>
    </row>
    <row r="789" spans="1:5" ht="15.75">
      <c r="A789" s="256"/>
      <c r="B789" s="98"/>
      <c r="C789" s="254"/>
      <c r="D789" s="254"/>
      <c r="E789" s="255"/>
    </row>
    <row r="790" spans="1:5" ht="15.75">
      <c r="A790" s="256"/>
      <c r="B790" s="98"/>
      <c r="C790" s="254"/>
      <c r="D790" s="254"/>
      <c r="E790" s="255"/>
    </row>
    <row r="791" spans="1:5" ht="15.75">
      <c r="A791" s="256"/>
      <c r="B791" s="98"/>
      <c r="C791" s="254"/>
      <c r="D791" s="254"/>
      <c r="E791" s="255"/>
    </row>
    <row r="792" spans="1:5" ht="15.75">
      <c r="A792" s="256"/>
      <c r="B792" s="98"/>
      <c r="C792" s="254"/>
      <c r="D792" s="254"/>
      <c r="E792" s="255"/>
    </row>
    <row r="793" spans="1:5" ht="15.75">
      <c r="A793" s="256"/>
      <c r="B793" s="98"/>
      <c r="C793" s="254"/>
      <c r="D793" s="254"/>
      <c r="E793" s="255"/>
    </row>
    <row r="794" spans="1:5" ht="15.75">
      <c r="A794" s="256"/>
      <c r="B794" s="98"/>
      <c r="C794" s="254"/>
      <c r="D794" s="254"/>
      <c r="E794" s="255"/>
    </row>
    <row r="795" spans="1:5" ht="15.75">
      <c r="A795" s="256"/>
      <c r="B795" s="98"/>
      <c r="C795" s="254"/>
      <c r="D795" s="254"/>
      <c r="E795" s="255"/>
    </row>
    <row r="796" spans="1:5" ht="15.75">
      <c r="A796" s="256"/>
      <c r="B796" s="98"/>
      <c r="C796" s="254"/>
      <c r="D796" s="254"/>
      <c r="E796" s="255"/>
    </row>
    <row r="797" spans="1:5" ht="15.75">
      <c r="A797" s="256"/>
      <c r="B797" s="98"/>
      <c r="C797" s="254"/>
      <c r="D797" s="254"/>
      <c r="E797" s="255"/>
    </row>
    <row r="798" spans="1:5" ht="15.75">
      <c r="A798" s="256"/>
      <c r="B798" s="98"/>
      <c r="C798" s="254"/>
      <c r="D798" s="254"/>
      <c r="E798" s="255"/>
    </row>
    <row r="799" spans="1:5" ht="15.75">
      <c r="A799" s="256"/>
      <c r="B799" s="98"/>
      <c r="C799" s="254"/>
      <c r="D799" s="254"/>
      <c r="E799" s="255"/>
    </row>
    <row r="800" spans="1:5" ht="15.75">
      <c r="A800" s="256"/>
      <c r="B800" s="98"/>
      <c r="C800" s="254"/>
      <c r="D800" s="254"/>
      <c r="E800" s="255"/>
    </row>
    <row r="801" spans="1:5" ht="15.75">
      <c r="A801" s="256"/>
      <c r="B801" s="98"/>
      <c r="C801" s="254"/>
      <c r="D801" s="254"/>
      <c r="E801" s="255"/>
    </row>
    <row r="802" spans="1:5" ht="15.75">
      <c r="A802" s="256"/>
      <c r="B802" s="98"/>
      <c r="C802" s="254"/>
      <c r="D802" s="254"/>
      <c r="E802" s="255"/>
    </row>
    <row r="803" spans="1:5" ht="15.75">
      <c r="A803" s="256"/>
      <c r="B803" s="98"/>
      <c r="C803" s="254"/>
      <c r="D803" s="254"/>
      <c r="E803" s="255"/>
    </row>
    <row r="804" spans="1:5" ht="15.75">
      <c r="A804" s="256"/>
      <c r="B804" s="98"/>
      <c r="C804" s="254"/>
      <c r="D804" s="254"/>
      <c r="E804" s="255"/>
    </row>
    <row r="805" spans="1:5" ht="15.75">
      <c r="A805" s="256"/>
      <c r="B805" s="98"/>
      <c r="C805" s="254"/>
      <c r="D805" s="254"/>
      <c r="E805" s="255"/>
    </row>
    <row r="806" spans="1:5" ht="15.75">
      <c r="A806" s="256"/>
      <c r="B806" s="98"/>
      <c r="C806" s="254"/>
      <c r="D806" s="254"/>
      <c r="E806" s="255"/>
    </row>
    <row r="807" spans="1:5" ht="15.75">
      <c r="A807" s="256"/>
      <c r="B807" s="98"/>
      <c r="C807" s="254"/>
      <c r="D807" s="254"/>
      <c r="E807" s="255"/>
    </row>
    <row r="808" spans="1:5" ht="15.75">
      <c r="A808" s="256"/>
      <c r="B808" s="98"/>
      <c r="C808" s="254"/>
      <c r="D808" s="254"/>
      <c r="E808" s="255"/>
    </row>
    <row r="809" spans="1:5" ht="15.75">
      <c r="A809" s="256"/>
      <c r="B809" s="98"/>
      <c r="C809" s="254"/>
      <c r="D809" s="254"/>
      <c r="E809" s="255"/>
    </row>
    <row r="810" spans="1:5" ht="15.75">
      <c r="A810" s="256"/>
      <c r="B810" s="98"/>
      <c r="C810" s="254"/>
      <c r="D810" s="254"/>
      <c r="E810" s="255"/>
    </row>
    <row r="811" spans="1:5" ht="15.75">
      <c r="A811" s="256"/>
      <c r="B811" s="98"/>
      <c r="C811" s="254"/>
      <c r="D811" s="254"/>
      <c r="E811" s="255"/>
    </row>
    <row r="812" spans="1:5" ht="15.75">
      <c r="A812" s="256"/>
      <c r="B812" s="98"/>
      <c r="C812" s="254"/>
      <c r="D812" s="254"/>
      <c r="E812" s="255"/>
    </row>
    <row r="813" spans="1:5" ht="15.75">
      <c r="A813" s="256"/>
      <c r="B813" s="98"/>
      <c r="C813" s="254"/>
      <c r="D813" s="254"/>
      <c r="E813" s="255"/>
    </row>
    <row r="814" spans="1:5" ht="15.75">
      <c r="A814" s="256"/>
      <c r="B814" s="98"/>
      <c r="C814" s="254"/>
      <c r="D814" s="254"/>
      <c r="E814" s="255"/>
    </row>
    <row r="815" spans="1:5" ht="15.75">
      <c r="A815" s="256"/>
      <c r="B815" s="98"/>
      <c r="C815" s="254"/>
      <c r="D815" s="254"/>
      <c r="E815" s="255"/>
    </row>
    <row r="816" spans="1:5" ht="15.75">
      <c r="A816" s="256"/>
      <c r="B816" s="98"/>
      <c r="C816" s="254"/>
      <c r="D816" s="254"/>
      <c r="E816" s="255"/>
    </row>
    <row r="817" spans="1:5" ht="15.75">
      <c r="A817" s="256"/>
      <c r="B817" s="98"/>
      <c r="C817" s="254"/>
      <c r="D817" s="254"/>
      <c r="E817" s="255"/>
    </row>
    <row r="818" spans="1:5" ht="15.75">
      <c r="A818" s="256"/>
      <c r="B818" s="98"/>
      <c r="C818" s="254"/>
      <c r="D818" s="254"/>
      <c r="E818" s="255"/>
    </row>
    <row r="819" spans="1:5" ht="15.75">
      <c r="A819" s="256"/>
      <c r="B819" s="98"/>
      <c r="C819" s="254"/>
      <c r="D819" s="254"/>
      <c r="E819" s="255"/>
    </row>
    <row r="820" spans="1:5" ht="15.75">
      <c r="A820" s="256"/>
      <c r="B820" s="98"/>
      <c r="C820" s="254"/>
      <c r="D820" s="254"/>
      <c r="E820" s="255"/>
    </row>
    <row r="821" spans="1:5" ht="15.75">
      <c r="A821" s="256"/>
      <c r="B821" s="98"/>
      <c r="C821" s="254"/>
      <c r="D821" s="254"/>
      <c r="E821" s="255"/>
    </row>
    <row r="822" spans="1:5" ht="15.75">
      <c r="A822" s="256"/>
      <c r="B822" s="98"/>
      <c r="C822" s="254"/>
      <c r="D822" s="254"/>
      <c r="E822" s="255"/>
    </row>
    <row r="823" spans="1:5" ht="15.75">
      <c r="A823" s="256"/>
      <c r="B823" s="98"/>
      <c r="C823" s="254"/>
      <c r="D823" s="254"/>
      <c r="E823" s="255"/>
    </row>
    <row r="824" spans="1:5" ht="15.75">
      <c r="A824" s="256"/>
      <c r="B824" s="98"/>
      <c r="C824" s="254"/>
      <c r="D824" s="254"/>
      <c r="E824" s="255"/>
    </row>
    <row r="825" spans="1:5" ht="15.75">
      <c r="A825" s="256"/>
      <c r="B825" s="98"/>
      <c r="C825" s="254"/>
      <c r="D825" s="254"/>
      <c r="E825" s="255"/>
    </row>
    <row r="826" spans="1:5" ht="15.75">
      <c r="A826" s="256"/>
      <c r="B826" s="98"/>
      <c r="C826" s="254"/>
      <c r="D826" s="254"/>
      <c r="E826" s="255"/>
    </row>
    <row r="827" spans="1:5" ht="15.75">
      <c r="A827" s="256"/>
      <c r="B827" s="98"/>
      <c r="C827" s="254"/>
      <c r="D827" s="254"/>
      <c r="E827" s="255"/>
    </row>
    <row r="828" spans="1:5" ht="15.75">
      <c r="A828" s="256"/>
      <c r="B828" s="98"/>
      <c r="C828" s="254"/>
      <c r="D828" s="254"/>
      <c r="E828" s="255"/>
    </row>
    <row r="829" spans="1:5" ht="15.75">
      <c r="A829" s="256"/>
      <c r="B829" s="98"/>
      <c r="C829" s="254"/>
      <c r="D829" s="254"/>
      <c r="E829" s="255"/>
    </row>
    <row r="830" spans="1:5" ht="15.75">
      <c r="A830" s="256"/>
      <c r="B830" s="98"/>
      <c r="C830" s="254"/>
      <c r="D830" s="254"/>
      <c r="E830" s="255"/>
    </row>
    <row r="831" spans="1:5" ht="15.75">
      <c r="A831" s="256"/>
      <c r="B831" s="98"/>
      <c r="C831" s="254"/>
      <c r="D831" s="254"/>
      <c r="E831" s="255"/>
    </row>
    <row r="832" spans="1:5" ht="15.75">
      <c r="A832" s="256"/>
      <c r="B832" s="98"/>
      <c r="C832" s="254"/>
      <c r="D832" s="254"/>
      <c r="E832" s="255"/>
    </row>
    <row r="833" spans="1:5" ht="15.75">
      <c r="A833" s="256"/>
      <c r="B833" s="98"/>
      <c r="C833" s="254"/>
      <c r="D833" s="254"/>
      <c r="E833" s="255"/>
    </row>
    <row r="834" spans="1:5" ht="15.75">
      <c r="A834" s="256"/>
      <c r="B834" s="98"/>
      <c r="C834" s="254"/>
      <c r="D834" s="254"/>
      <c r="E834" s="255"/>
    </row>
    <row r="835" spans="1:5" ht="15.75">
      <c r="A835" s="256"/>
      <c r="B835" s="98"/>
      <c r="C835" s="254"/>
      <c r="D835" s="254"/>
      <c r="E835" s="255"/>
    </row>
    <row r="836" spans="1:5" ht="15.75">
      <c r="A836" s="256"/>
      <c r="B836" s="98"/>
      <c r="C836" s="254"/>
      <c r="D836" s="254"/>
      <c r="E836" s="255"/>
    </row>
    <row r="837" spans="1:5" ht="15.75">
      <c r="A837" s="256"/>
      <c r="B837" s="98"/>
      <c r="C837" s="254"/>
      <c r="D837" s="254"/>
      <c r="E837" s="255"/>
    </row>
    <row r="838" spans="1:5" ht="15.75">
      <c r="A838" s="256"/>
      <c r="B838" s="98"/>
      <c r="C838" s="254"/>
      <c r="D838" s="254"/>
      <c r="E838" s="255"/>
    </row>
    <row r="839" spans="1:5" ht="15.75">
      <c r="A839" s="256"/>
      <c r="B839" s="98"/>
      <c r="C839" s="254"/>
      <c r="D839" s="254"/>
      <c r="E839" s="255"/>
    </row>
    <row r="840" spans="1:5" ht="15.75">
      <c r="A840" s="256"/>
      <c r="B840" s="98"/>
      <c r="C840" s="254"/>
      <c r="D840" s="254"/>
      <c r="E840" s="255"/>
    </row>
    <row r="841" spans="1:5" ht="15.75">
      <c r="A841" s="256"/>
      <c r="B841" s="98"/>
      <c r="C841" s="254"/>
      <c r="D841" s="254"/>
      <c r="E841" s="255"/>
    </row>
    <row r="842" spans="1:5" ht="15.75">
      <c r="A842" s="256"/>
      <c r="B842" s="98"/>
      <c r="C842" s="254"/>
      <c r="D842" s="254"/>
      <c r="E842" s="255"/>
    </row>
    <row r="843" spans="1:5" ht="15.75">
      <c r="A843" s="256"/>
      <c r="B843" s="98"/>
      <c r="C843" s="254"/>
      <c r="D843" s="254"/>
      <c r="E843" s="255"/>
    </row>
    <row r="844" spans="1:5" ht="15.75">
      <c r="A844" s="256"/>
      <c r="B844" s="98"/>
      <c r="C844" s="254"/>
      <c r="D844" s="254"/>
      <c r="E844" s="255"/>
    </row>
    <row r="845" spans="1:5" ht="15.75">
      <c r="A845" s="256"/>
      <c r="B845" s="98"/>
      <c r="C845" s="254"/>
      <c r="D845" s="254"/>
      <c r="E845" s="255"/>
    </row>
    <row r="846" spans="1:5" ht="15.75">
      <c r="A846" s="256"/>
      <c r="B846" s="98"/>
      <c r="C846" s="254"/>
      <c r="D846" s="254"/>
      <c r="E846" s="255"/>
    </row>
    <row r="847" spans="1:5" ht="15.75">
      <c r="A847" s="256"/>
      <c r="B847" s="98"/>
      <c r="C847" s="254"/>
      <c r="D847" s="254"/>
      <c r="E847" s="255"/>
    </row>
    <row r="848" spans="1:5" ht="15.75">
      <c r="A848" s="256"/>
      <c r="B848" s="98"/>
      <c r="C848" s="254"/>
      <c r="D848" s="254"/>
      <c r="E848" s="255"/>
    </row>
    <row r="849" spans="1:5" ht="15.75">
      <c r="A849" s="256"/>
      <c r="B849" s="98"/>
      <c r="C849" s="254"/>
      <c r="D849" s="254"/>
      <c r="E849" s="255"/>
    </row>
    <row r="850" spans="1:5" ht="15.75">
      <c r="A850" s="256"/>
      <c r="B850" s="98"/>
      <c r="C850" s="254"/>
      <c r="D850" s="254"/>
      <c r="E850" s="255"/>
    </row>
    <row r="851" spans="1:5" ht="15.75">
      <c r="A851" s="256"/>
      <c r="B851" s="98"/>
      <c r="C851" s="254"/>
      <c r="D851" s="254"/>
      <c r="E851" s="255"/>
    </row>
    <row r="852" spans="1:5" ht="15.75">
      <c r="A852" s="256"/>
      <c r="B852" s="98"/>
      <c r="C852" s="254"/>
      <c r="D852" s="254"/>
      <c r="E852" s="255"/>
    </row>
    <row r="853" spans="1:5" ht="15.75">
      <c r="A853" s="256"/>
      <c r="B853" s="98"/>
      <c r="C853" s="254"/>
      <c r="D853" s="254"/>
      <c r="E853" s="255"/>
    </row>
    <row r="854" spans="1:5" ht="15.75">
      <c r="A854" s="256"/>
      <c r="B854" s="98"/>
      <c r="C854" s="254"/>
      <c r="D854" s="254"/>
      <c r="E854" s="255"/>
    </row>
    <row r="855" spans="1:5" ht="15.75">
      <c r="A855" s="256"/>
      <c r="B855" s="98"/>
      <c r="C855" s="254"/>
      <c r="D855" s="254"/>
      <c r="E855" s="255"/>
    </row>
    <row r="856" spans="1:5" ht="15.75">
      <c r="A856" s="256"/>
      <c r="B856" s="98"/>
      <c r="C856" s="254"/>
      <c r="D856" s="254"/>
      <c r="E856" s="255"/>
    </row>
    <row r="857" spans="1:5" ht="15.75">
      <c r="A857" s="256"/>
      <c r="B857" s="98"/>
      <c r="C857" s="254"/>
      <c r="D857" s="254"/>
      <c r="E857" s="255"/>
    </row>
    <row r="858" spans="1:5" ht="15.75">
      <c r="A858" s="256"/>
      <c r="B858" s="98"/>
      <c r="C858" s="254"/>
      <c r="D858" s="254"/>
      <c r="E858" s="255"/>
    </row>
    <row r="859" spans="1:5" ht="15.75">
      <c r="A859" s="256"/>
      <c r="B859" s="98"/>
      <c r="C859" s="254"/>
      <c r="D859" s="254"/>
      <c r="E859" s="255"/>
    </row>
    <row r="860" spans="1:5" ht="15.75">
      <c r="A860" s="256"/>
      <c r="B860" s="98"/>
      <c r="C860" s="254"/>
      <c r="D860" s="254"/>
      <c r="E860" s="255"/>
    </row>
    <row r="861" spans="1:5" ht="15.75">
      <c r="A861" s="256"/>
      <c r="B861" s="98"/>
      <c r="C861" s="254"/>
      <c r="D861" s="254"/>
      <c r="E861" s="255"/>
    </row>
    <row r="862" spans="1:5" ht="15.75">
      <c r="A862" s="256"/>
      <c r="B862" s="98"/>
      <c r="C862" s="254"/>
      <c r="D862" s="254"/>
      <c r="E862" s="255"/>
    </row>
    <row r="863" spans="1:5" ht="15.75">
      <c r="A863" s="256"/>
      <c r="B863" s="98"/>
      <c r="C863" s="254"/>
      <c r="D863" s="254"/>
      <c r="E863" s="255"/>
    </row>
    <row r="864" spans="1:5" ht="15.75">
      <c r="A864" s="256"/>
      <c r="B864" s="98"/>
      <c r="C864" s="254"/>
      <c r="D864" s="254"/>
      <c r="E864" s="255"/>
    </row>
    <row r="865" spans="1:5" ht="15.75">
      <c r="A865" s="256"/>
      <c r="B865" s="98"/>
      <c r="C865" s="254"/>
      <c r="D865" s="254"/>
      <c r="E865" s="255"/>
    </row>
    <row r="866" spans="1:5" ht="15.75">
      <c r="A866" s="256"/>
      <c r="B866" s="98"/>
      <c r="C866" s="254"/>
      <c r="D866" s="254"/>
      <c r="E866" s="255"/>
    </row>
    <row r="867" spans="1:5" ht="15.75">
      <c r="A867" s="256"/>
      <c r="B867" s="98"/>
      <c r="C867" s="254"/>
      <c r="D867" s="254"/>
      <c r="E867" s="255"/>
    </row>
    <row r="868" spans="1:5" ht="15.75">
      <c r="A868" s="256"/>
      <c r="B868" s="98"/>
      <c r="C868" s="254"/>
      <c r="D868" s="254"/>
      <c r="E868" s="255"/>
    </row>
    <row r="869" spans="1:5" ht="15.75">
      <c r="A869" s="256"/>
      <c r="B869" s="98"/>
      <c r="C869" s="254"/>
      <c r="D869" s="254"/>
      <c r="E869" s="255"/>
    </row>
    <row r="870" spans="1:5" ht="15.75">
      <c r="A870" s="256"/>
      <c r="B870" s="98"/>
      <c r="C870" s="254"/>
      <c r="D870" s="254"/>
      <c r="E870" s="255"/>
    </row>
    <row r="871" spans="1:5" ht="15.75">
      <c r="A871" s="256"/>
      <c r="B871" s="98"/>
      <c r="C871" s="254"/>
      <c r="D871" s="254"/>
      <c r="E871" s="255"/>
    </row>
    <row r="872" spans="1:5" ht="15.75">
      <c r="A872" s="256"/>
      <c r="B872" s="98"/>
      <c r="C872" s="254"/>
      <c r="D872" s="254"/>
      <c r="E872" s="255"/>
    </row>
    <row r="873" spans="1:5" ht="15.75">
      <c r="A873" s="256"/>
      <c r="B873" s="98"/>
      <c r="C873" s="254"/>
      <c r="D873" s="254"/>
      <c r="E873" s="255"/>
    </row>
    <row r="874" spans="1:5" ht="15.75">
      <c r="A874" s="256"/>
      <c r="B874" s="98"/>
      <c r="C874" s="254"/>
      <c r="D874" s="254"/>
      <c r="E874" s="255"/>
    </row>
    <row r="875" spans="1:5" ht="15.75">
      <c r="A875" s="256"/>
      <c r="B875" s="98"/>
      <c r="C875" s="254"/>
      <c r="D875" s="254"/>
      <c r="E875" s="255"/>
    </row>
    <row r="876" spans="1:5" ht="15.75">
      <c r="A876" s="256"/>
      <c r="B876" s="98"/>
      <c r="C876" s="254"/>
      <c r="D876" s="254"/>
      <c r="E876" s="255"/>
    </row>
    <row r="877" spans="1:5" ht="15.75">
      <c r="A877" s="256"/>
      <c r="B877" s="98"/>
      <c r="C877" s="254"/>
      <c r="D877" s="254"/>
      <c r="E877" s="255"/>
    </row>
    <row r="878" spans="1:5" ht="15.75">
      <c r="A878" s="256"/>
      <c r="B878" s="98"/>
      <c r="C878" s="254"/>
      <c r="D878" s="254"/>
      <c r="E878" s="255"/>
    </row>
    <row r="879" spans="1:5" ht="15.75">
      <c r="A879" s="256"/>
      <c r="B879" s="98"/>
      <c r="C879" s="254"/>
      <c r="D879" s="254"/>
      <c r="E879" s="255"/>
    </row>
    <row r="880" spans="1:5" ht="15.75">
      <c r="A880" s="256"/>
      <c r="B880" s="98"/>
      <c r="C880" s="254"/>
      <c r="D880" s="254"/>
      <c r="E880" s="255"/>
    </row>
    <row r="881" spans="1:5" ht="15.75">
      <c r="A881" s="256"/>
      <c r="B881" s="98"/>
      <c r="C881" s="254"/>
      <c r="D881" s="254"/>
      <c r="E881" s="255"/>
    </row>
    <row r="882" spans="1:5" ht="15.75">
      <c r="A882" s="256"/>
      <c r="B882" s="98"/>
      <c r="C882" s="254"/>
      <c r="D882" s="254"/>
      <c r="E882" s="255"/>
    </row>
    <row r="883" spans="1:5" ht="15.75">
      <c r="A883" s="256"/>
      <c r="B883" s="98"/>
      <c r="C883" s="254"/>
      <c r="D883" s="254"/>
      <c r="E883" s="255"/>
    </row>
    <row r="884" spans="1:5" ht="15.75">
      <c r="A884" s="256"/>
      <c r="B884" s="98"/>
      <c r="C884" s="254"/>
      <c r="D884" s="254"/>
      <c r="E884" s="255"/>
    </row>
    <row r="885" spans="1:5" ht="15.75">
      <c r="A885" s="256"/>
      <c r="B885" s="98"/>
      <c r="C885" s="254"/>
      <c r="D885" s="254"/>
      <c r="E885" s="255"/>
    </row>
    <row r="886" spans="1:5" ht="15.75">
      <c r="A886" s="256"/>
      <c r="B886" s="98"/>
      <c r="C886" s="254"/>
      <c r="D886" s="254"/>
      <c r="E886" s="255"/>
    </row>
    <row r="887" spans="1:5" ht="15.75">
      <c r="A887" s="256"/>
      <c r="B887" s="98"/>
      <c r="C887" s="254"/>
      <c r="D887" s="254"/>
      <c r="E887" s="255"/>
    </row>
    <row r="888" spans="1:5" ht="15.75">
      <c r="A888" s="256"/>
      <c r="B888" s="98"/>
      <c r="C888" s="254"/>
      <c r="D888" s="254"/>
      <c r="E888" s="255"/>
    </row>
    <row r="889" spans="1:5" ht="15.75">
      <c r="A889" s="256"/>
      <c r="B889" s="98"/>
      <c r="C889" s="254"/>
      <c r="D889" s="254"/>
      <c r="E889" s="255"/>
    </row>
    <row r="890" spans="1:5" ht="15.75">
      <c r="A890" s="256"/>
      <c r="B890" s="98"/>
      <c r="C890" s="254"/>
      <c r="D890" s="254"/>
      <c r="E890" s="255"/>
    </row>
    <row r="891" spans="1:5" ht="15.75">
      <c r="A891" s="256"/>
      <c r="B891" s="98"/>
      <c r="C891" s="254"/>
      <c r="D891" s="254"/>
      <c r="E891" s="255"/>
    </row>
    <row r="892" spans="1:5" ht="15.75">
      <c r="A892" s="256"/>
      <c r="B892" s="98"/>
      <c r="C892" s="254"/>
      <c r="D892" s="254"/>
      <c r="E892" s="255"/>
    </row>
    <row r="893" spans="1:5" ht="15.75">
      <c r="A893" s="256"/>
      <c r="B893" s="98"/>
      <c r="C893" s="254"/>
      <c r="D893" s="254"/>
      <c r="E893" s="255"/>
    </row>
    <row r="894" spans="1:5" ht="15.75">
      <c r="A894" s="256"/>
      <c r="B894" s="98"/>
      <c r="C894" s="254"/>
      <c r="D894" s="254"/>
      <c r="E894" s="255"/>
    </row>
    <row r="895" spans="1:5" ht="15.75">
      <c r="A895" s="256"/>
      <c r="B895" s="98"/>
      <c r="C895" s="254"/>
      <c r="D895" s="254"/>
      <c r="E895" s="255"/>
    </row>
    <row r="896" spans="1:5" ht="15.75">
      <c r="A896" s="256"/>
      <c r="B896" s="98"/>
      <c r="C896" s="254"/>
      <c r="D896" s="254"/>
      <c r="E896" s="255"/>
    </row>
    <row r="897" spans="1:5" ht="15.75">
      <c r="A897" s="256"/>
      <c r="B897" s="98"/>
      <c r="C897" s="254"/>
      <c r="D897" s="254"/>
      <c r="E897" s="255"/>
    </row>
    <row r="898" spans="1:5" ht="15.75">
      <c r="A898" s="256"/>
      <c r="B898" s="98"/>
      <c r="C898" s="254"/>
      <c r="D898" s="254"/>
      <c r="E898" s="255"/>
    </row>
    <row r="899" spans="1:5" ht="15.75">
      <c r="A899" s="256"/>
      <c r="B899" s="98"/>
      <c r="C899" s="254"/>
      <c r="D899" s="254"/>
      <c r="E899" s="255"/>
    </row>
    <row r="900" spans="1:5" ht="15.75">
      <c r="A900" s="256"/>
      <c r="B900" s="98"/>
      <c r="C900" s="254"/>
      <c r="D900" s="254"/>
      <c r="E900" s="255"/>
    </row>
    <row r="901" spans="1:5" ht="15.75">
      <c r="A901" s="256"/>
      <c r="B901" s="98"/>
      <c r="C901" s="254"/>
      <c r="D901" s="254"/>
      <c r="E901" s="255"/>
    </row>
    <row r="902" spans="1:5" ht="15.75">
      <c r="A902" s="256"/>
      <c r="B902" s="98"/>
      <c r="C902" s="254"/>
      <c r="D902" s="254"/>
      <c r="E902" s="255"/>
    </row>
    <row r="903" spans="1:5" ht="15.75">
      <c r="A903" s="256"/>
      <c r="B903" s="98"/>
      <c r="C903" s="254"/>
      <c r="D903" s="254"/>
      <c r="E903" s="255"/>
    </row>
    <row r="904" spans="1:5" ht="15.75">
      <c r="A904" s="256"/>
      <c r="B904" s="98"/>
      <c r="C904" s="254"/>
      <c r="D904" s="254"/>
      <c r="E904" s="255"/>
    </row>
    <row r="905" spans="1:5" ht="15.75">
      <c r="A905" s="256"/>
      <c r="B905" s="98"/>
      <c r="C905" s="254"/>
      <c r="D905" s="254"/>
      <c r="E905" s="255"/>
    </row>
    <row r="906" spans="1:5" ht="15.75">
      <c r="A906" s="256"/>
      <c r="B906" s="98"/>
      <c r="C906" s="254"/>
      <c r="D906" s="254"/>
      <c r="E906" s="255"/>
    </row>
    <row r="907" spans="1:5" ht="15.75">
      <c r="A907" s="256"/>
      <c r="B907" s="98"/>
      <c r="C907" s="254"/>
      <c r="D907" s="254"/>
      <c r="E907" s="255"/>
    </row>
    <row r="908" spans="1:5" ht="15.75">
      <c r="A908" s="256"/>
      <c r="B908" s="98"/>
      <c r="C908" s="254"/>
      <c r="D908" s="254"/>
      <c r="E908" s="255"/>
    </row>
    <row r="909" spans="1:5" ht="15.75">
      <c r="A909" s="256"/>
      <c r="B909" s="98"/>
      <c r="C909" s="254"/>
      <c r="D909" s="254"/>
      <c r="E909" s="255"/>
    </row>
    <row r="910" spans="1:5" ht="15.75">
      <c r="A910" s="256"/>
      <c r="B910" s="98"/>
      <c r="C910" s="254"/>
      <c r="D910" s="254"/>
      <c r="E910" s="255"/>
    </row>
    <row r="911" spans="1:5" ht="15.75">
      <c r="A911" s="256"/>
      <c r="B911" s="98"/>
      <c r="C911" s="254"/>
      <c r="D911" s="254"/>
      <c r="E911" s="255"/>
    </row>
    <row r="912" spans="1:5" ht="15.75">
      <c r="A912" s="256"/>
      <c r="B912" s="98"/>
      <c r="C912" s="254"/>
      <c r="D912" s="254"/>
      <c r="E912" s="255"/>
    </row>
    <row r="913" spans="1:5" ht="15.75">
      <c r="A913" s="256"/>
      <c r="B913" s="98"/>
      <c r="C913" s="254"/>
      <c r="D913" s="254"/>
      <c r="E913" s="255"/>
    </row>
    <row r="914" spans="1:5" ht="15.75">
      <c r="A914" s="256"/>
      <c r="B914" s="98"/>
      <c r="C914" s="254"/>
      <c r="D914" s="254"/>
      <c r="E914" s="255"/>
    </row>
    <row r="915" spans="1:5" ht="15.75">
      <c r="A915" s="256"/>
      <c r="B915" s="98"/>
      <c r="C915" s="254"/>
      <c r="D915" s="254"/>
      <c r="E915" s="255"/>
    </row>
    <row r="916" spans="1:5" ht="15.75">
      <c r="A916" s="256"/>
      <c r="B916" s="98"/>
      <c r="C916" s="254"/>
      <c r="D916" s="254"/>
      <c r="E916" s="255"/>
    </row>
    <row r="917" spans="1:5" ht="15.75">
      <c r="A917" s="256"/>
      <c r="B917" s="98"/>
      <c r="C917" s="254"/>
      <c r="D917" s="254"/>
      <c r="E917" s="255"/>
    </row>
    <row r="918" spans="1:5" ht="15.75">
      <c r="A918" s="256"/>
      <c r="B918" s="98"/>
      <c r="C918" s="254"/>
      <c r="D918" s="254"/>
      <c r="E918" s="255"/>
    </row>
    <row r="919" spans="1:5" ht="15.75">
      <c r="A919" s="256"/>
      <c r="B919" s="98"/>
      <c r="C919" s="254"/>
      <c r="D919" s="254"/>
      <c r="E919" s="255"/>
    </row>
    <row r="920" spans="1:5" ht="15.75">
      <c r="A920" s="256"/>
      <c r="B920" s="98"/>
      <c r="C920" s="254"/>
      <c r="D920" s="254"/>
      <c r="E920" s="255"/>
    </row>
    <row r="921" spans="1:5" ht="15.75">
      <c r="A921" s="256"/>
      <c r="B921" s="98"/>
      <c r="C921" s="254"/>
      <c r="D921" s="254"/>
      <c r="E921" s="255"/>
    </row>
    <row r="922" spans="1:5" ht="15.75">
      <c r="A922" s="256"/>
      <c r="B922" s="98"/>
      <c r="C922" s="254"/>
      <c r="D922" s="254"/>
      <c r="E922" s="255"/>
    </row>
    <row r="923" spans="1:5" ht="15.75">
      <c r="A923" s="256"/>
      <c r="B923" s="98"/>
      <c r="C923" s="254"/>
      <c r="D923" s="254"/>
      <c r="E923" s="255"/>
    </row>
    <row r="924" spans="1:5" ht="15.75">
      <c r="A924" s="256"/>
      <c r="B924" s="98"/>
      <c r="C924" s="254"/>
      <c r="D924" s="254"/>
      <c r="E924" s="255"/>
    </row>
    <row r="925" spans="1:5" ht="15.75">
      <c r="A925" s="256"/>
      <c r="B925" s="98"/>
      <c r="C925" s="254"/>
      <c r="D925" s="254"/>
      <c r="E925" s="255"/>
    </row>
    <row r="926" spans="1:5" ht="15.75">
      <c r="A926" s="256"/>
      <c r="B926" s="98"/>
      <c r="C926" s="254"/>
      <c r="D926" s="254"/>
      <c r="E926" s="255"/>
    </row>
    <row r="927" spans="1:5" ht="15.75">
      <c r="A927" s="256"/>
      <c r="B927" s="98"/>
      <c r="C927" s="254"/>
      <c r="D927" s="254"/>
      <c r="E927" s="255"/>
    </row>
    <row r="928" spans="1:5" ht="15.75">
      <c r="A928" s="256"/>
      <c r="B928" s="98"/>
      <c r="C928" s="254"/>
      <c r="D928" s="254"/>
      <c r="E928" s="255"/>
    </row>
    <row r="929" spans="1:5" ht="15.75">
      <c r="A929" s="256"/>
      <c r="B929" s="98"/>
      <c r="C929" s="254"/>
      <c r="D929" s="254"/>
      <c r="E929" s="255"/>
    </row>
    <row r="930" spans="1:5" ht="15.75">
      <c r="A930" s="256"/>
      <c r="B930" s="98"/>
      <c r="C930" s="254"/>
      <c r="D930" s="254"/>
      <c r="E930" s="255"/>
    </row>
    <row r="931" spans="1:5" ht="15.75">
      <c r="A931" s="256"/>
      <c r="B931" s="98"/>
      <c r="C931" s="254"/>
      <c r="D931" s="254"/>
      <c r="E931" s="255"/>
    </row>
    <row r="932" spans="1:5" ht="15.75">
      <c r="A932" s="256"/>
      <c r="B932" s="98"/>
      <c r="C932" s="254"/>
      <c r="D932" s="254"/>
      <c r="E932" s="255"/>
    </row>
    <row r="933" spans="1:5" ht="15.75">
      <c r="A933" s="256"/>
      <c r="B933" s="98"/>
      <c r="C933" s="254"/>
      <c r="D933" s="254"/>
      <c r="E933" s="255"/>
    </row>
    <row r="934" spans="1:5" ht="15.75">
      <c r="A934" s="256"/>
      <c r="B934" s="98"/>
      <c r="C934" s="254"/>
      <c r="D934" s="254"/>
      <c r="E934" s="255"/>
    </row>
    <row r="935" spans="1:5" ht="15.75">
      <c r="A935" s="256"/>
      <c r="B935" s="98"/>
      <c r="C935" s="254"/>
      <c r="D935" s="254"/>
      <c r="E935" s="255"/>
    </row>
    <row r="936" spans="1:5" ht="15.75">
      <c r="A936" s="256"/>
      <c r="B936" s="98"/>
      <c r="C936" s="254"/>
      <c r="D936" s="254"/>
      <c r="E936" s="255"/>
    </row>
    <row r="937" spans="1:5" ht="15.75">
      <c r="A937" s="256"/>
      <c r="B937" s="98"/>
      <c r="C937" s="254"/>
      <c r="D937" s="254"/>
      <c r="E937" s="255"/>
    </row>
    <row r="938" spans="1:5" ht="15.75">
      <c r="A938" s="256"/>
      <c r="B938" s="98"/>
      <c r="C938" s="254"/>
      <c r="D938" s="254"/>
      <c r="E938" s="255"/>
    </row>
    <row r="939" spans="1:5" ht="15.75">
      <c r="A939" s="256"/>
      <c r="B939" s="98"/>
      <c r="C939" s="254"/>
      <c r="D939" s="254"/>
      <c r="E939" s="255"/>
    </row>
    <row r="940" spans="1:5" ht="15.75">
      <c r="A940" s="256"/>
      <c r="B940" s="98"/>
      <c r="C940" s="254"/>
      <c r="D940" s="254"/>
      <c r="E940" s="255"/>
    </row>
    <row r="941" spans="1:5" ht="15.75">
      <c r="A941" s="256"/>
      <c r="B941" s="98"/>
      <c r="C941" s="254"/>
      <c r="D941" s="254"/>
      <c r="E941" s="255"/>
    </row>
    <row r="942" spans="1:5" ht="15.75">
      <c r="A942" s="256"/>
      <c r="B942" s="98"/>
      <c r="C942" s="254"/>
      <c r="D942" s="254"/>
      <c r="E942" s="255"/>
    </row>
    <row r="943" spans="1:5" ht="15.75">
      <c r="A943" s="256"/>
      <c r="B943" s="98"/>
      <c r="C943" s="254"/>
      <c r="D943" s="254"/>
      <c r="E943" s="255"/>
    </row>
    <row r="944" spans="1:5" ht="15.75">
      <c r="A944" s="256"/>
      <c r="B944" s="98"/>
      <c r="C944" s="254"/>
      <c r="D944" s="254"/>
      <c r="E944" s="255"/>
    </row>
    <row r="945" spans="1:5" ht="15.75">
      <c r="A945" s="256"/>
      <c r="B945" s="98"/>
      <c r="C945" s="254"/>
      <c r="D945" s="254"/>
      <c r="E945" s="255"/>
    </row>
    <row r="946" spans="1:5" ht="15.75">
      <c r="A946" s="256"/>
      <c r="B946" s="98"/>
      <c r="C946" s="254"/>
      <c r="D946" s="254"/>
      <c r="E946" s="255"/>
    </row>
    <row r="947" spans="1:5" ht="15.75">
      <c r="A947" s="256"/>
      <c r="B947" s="98"/>
      <c r="C947" s="254"/>
      <c r="D947" s="254"/>
      <c r="E947" s="255"/>
    </row>
    <row r="948" spans="1:5" ht="15.75">
      <c r="A948" s="256"/>
      <c r="B948" s="98"/>
      <c r="C948" s="254"/>
      <c r="D948" s="254"/>
      <c r="E948" s="255"/>
    </row>
    <row r="949" spans="1:5" ht="15.75">
      <c r="A949" s="256"/>
      <c r="B949" s="98"/>
      <c r="C949" s="254"/>
      <c r="D949" s="254"/>
      <c r="E949" s="255"/>
    </row>
    <row r="950" spans="1:5" ht="15.75">
      <c r="A950" s="256"/>
      <c r="B950" s="98"/>
      <c r="C950" s="254"/>
      <c r="D950" s="254"/>
      <c r="E950" s="255"/>
    </row>
    <row r="951" spans="1:5" ht="15.75">
      <c r="A951" s="256"/>
      <c r="B951" s="98"/>
      <c r="C951" s="254"/>
      <c r="D951" s="254"/>
      <c r="E951" s="255"/>
    </row>
    <row r="952" spans="1:5" ht="15.75">
      <c r="A952" s="256"/>
      <c r="B952" s="98"/>
      <c r="C952" s="254"/>
      <c r="D952" s="254"/>
      <c r="E952" s="255"/>
    </row>
    <row r="953" spans="1:5" ht="15.75">
      <c r="A953" s="256"/>
      <c r="B953" s="98"/>
      <c r="C953" s="254"/>
      <c r="D953" s="254"/>
      <c r="E953" s="255"/>
    </row>
    <row r="954" spans="1:5" ht="15.75">
      <c r="A954" s="256"/>
      <c r="B954" s="98"/>
      <c r="C954" s="254"/>
      <c r="D954" s="254"/>
      <c r="E954" s="255"/>
    </row>
    <row r="955" spans="1:5" ht="15.75">
      <c r="A955" s="256"/>
      <c r="B955" s="98"/>
      <c r="C955" s="254"/>
      <c r="D955" s="254"/>
      <c r="E955" s="255"/>
    </row>
    <row r="956" spans="1:5" ht="15.75">
      <c r="A956" s="256"/>
      <c r="B956" s="98"/>
      <c r="C956" s="254"/>
      <c r="D956" s="254"/>
      <c r="E956" s="255"/>
    </row>
    <row r="957" spans="1:5" ht="15.75">
      <c r="A957" s="256"/>
      <c r="B957" s="98"/>
      <c r="C957" s="254"/>
      <c r="D957" s="254"/>
      <c r="E957" s="255"/>
    </row>
    <row r="958" spans="1:5" ht="15.75">
      <c r="A958" s="256"/>
      <c r="B958" s="98"/>
      <c r="C958" s="254"/>
      <c r="D958" s="254"/>
      <c r="E958" s="255"/>
    </row>
    <row r="959" spans="1:5" ht="15.75">
      <c r="A959" s="256"/>
      <c r="B959" s="98"/>
      <c r="C959" s="254"/>
      <c r="D959" s="254"/>
      <c r="E959" s="255"/>
    </row>
    <row r="960" spans="1:5" ht="15.75">
      <c r="A960" s="256"/>
      <c r="B960" s="98"/>
      <c r="C960" s="254"/>
      <c r="D960" s="254"/>
      <c r="E960" s="255"/>
    </row>
    <row r="961" spans="1:5" ht="15.75">
      <c r="A961" s="256"/>
      <c r="B961" s="98"/>
      <c r="C961" s="254"/>
      <c r="D961" s="254"/>
      <c r="E961" s="255"/>
    </row>
    <row r="962" spans="1:5" ht="15.75">
      <c r="A962" s="256"/>
      <c r="B962" s="98"/>
      <c r="C962" s="254"/>
      <c r="D962" s="254"/>
      <c r="E962" s="255"/>
    </row>
    <row r="963" spans="1:5" ht="15.75">
      <c r="A963" s="256"/>
      <c r="B963" s="98"/>
      <c r="C963" s="254"/>
      <c r="D963" s="254"/>
      <c r="E963" s="255"/>
    </row>
    <row r="964" spans="1:5" ht="15.75">
      <c r="A964" s="256"/>
      <c r="B964" s="98"/>
      <c r="C964" s="254"/>
      <c r="D964" s="254"/>
      <c r="E964" s="255"/>
    </row>
    <row r="965" spans="1:5" ht="15.75">
      <c r="A965" s="256"/>
      <c r="B965" s="98"/>
      <c r="C965" s="254"/>
      <c r="D965" s="254"/>
      <c r="E965" s="255"/>
    </row>
    <row r="966" spans="1:5" ht="15.75">
      <c r="A966" s="256"/>
      <c r="B966" s="98"/>
      <c r="C966" s="254"/>
      <c r="D966" s="254"/>
      <c r="E966" s="255"/>
    </row>
    <row r="967" spans="1:5" ht="15.75">
      <c r="A967" s="256"/>
      <c r="B967" s="98"/>
      <c r="C967" s="254"/>
      <c r="D967" s="254"/>
      <c r="E967" s="255"/>
    </row>
    <row r="968" spans="1:5" ht="15.75">
      <c r="A968" s="256"/>
      <c r="B968" s="98"/>
      <c r="C968" s="254"/>
      <c r="D968" s="254"/>
      <c r="E968" s="255"/>
    </row>
    <row r="969" spans="1:5" ht="15.75">
      <c r="A969" s="256"/>
      <c r="B969" s="98"/>
      <c r="C969" s="254"/>
      <c r="D969" s="254"/>
      <c r="E969" s="255"/>
    </row>
    <row r="970" spans="1:5" ht="15.75">
      <c r="A970" s="256"/>
      <c r="B970" s="98"/>
      <c r="C970" s="254"/>
      <c r="D970" s="254"/>
      <c r="E970" s="255"/>
    </row>
    <row r="971" spans="1:5" ht="15.75">
      <c r="A971" s="256"/>
      <c r="B971" s="98"/>
      <c r="C971" s="254"/>
      <c r="D971" s="254"/>
      <c r="E971" s="255"/>
    </row>
    <row r="972" spans="1:5" ht="15.75">
      <c r="A972" s="256"/>
      <c r="B972" s="98"/>
      <c r="C972" s="254"/>
      <c r="D972" s="254"/>
      <c r="E972" s="255"/>
    </row>
    <row r="973" spans="1:5" ht="15.75">
      <c r="A973" s="256"/>
      <c r="B973" s="98"/>
      <c r="C973" s="254"/>
      <c r="D973" s="254"/>
      <c r="E973" s="255"/>
    </row>
    <row r="974" spans="1:5" ht="15.75">
      <c r="A974" s="256"/>
      <c r="B974" s="98"/>
      <c r="C974" s="254"/>
      <c r="D974" s="254"/>
      <c r="E974" s="255"/>
    </row>
    <row r="975" spans="1:5" ht="15.75">
      <c r="A975" s="256"/>
      <c r="B975" s="98"/>
      <c r="C975" s="254"/>
      <c r="D975" s="254"/>
      <c r="E975" s="255"/>
    </row>
    <row r="976" spans="1:5" ht="15.75">
      <c r="A976" s="256"/>
      <c r="B976" s="98"/>
      <c r="C976" s="254"/>
      <c r="D976" s="254"/>
      <c r="E976" s="255"/>
    </row>
    <row r="977" spans="1:5" ht="15.75">
      <c r="A977" s="256"/>
      <c r="B977" s="98"/>
      <c r="C977" s="254"/>
      <c r="D977" s="254"/>
      <c r="E977" s="255"/>
    </row>
    <row r="978" spans="1:5" ht="15.75">
      <c r="A978" s="256"/>
      <c r="B978" s="98"/>
      <c r="C978" s="254"/>
      <c r="D978" s="254"/>
      <c r="E978" s="255"/>
    </row>
    <row r="979" spans="1:5" ht="15.75">
      <c r="A979" s="256"/>
      <c r="B979" s="98"/>
      <c r="C979" s="254"/>
      <c r="D979" s="254"/>
      <c r="E979" s="255"/>
    </row>
    <row r="980" spans="1:5" ht="15.75">
      <c r="A980" s="256"/>
      <c r="B980" s="98"/>
      <c r="C980" s="254"/>
      <c r="D980" s="254"/>
      <c r="E980" s="255"/>
    </row>
    <row r="981" spans="1:5" ht="15.75">
      <c r="A981" s="256"/>
      <c r="B981" s="98"/>
      <c r="C981" s="254"/>
      <c r="D981" s="254"/>
      <c r="E981" s="255"/>
    </row>
    <row r="982" spans="1:5" ht="15.75">
      <c r="A982" s="256"/>
      <c r="B982" s="98"/>
      <c r="C982" s="254"/>
      <c r="D982" s="254"/>
      <c r="E982" s="255"/>
    </row>
    <row r="983" spans="1:5" ht="15.75">
      <c r="A983" s="256"/>
      <c r="B983" s="98"/>
      <c r="C983" s="254"/>
      <c r="D983" s="254"/>
      <c r="E983" s="255"/>
    </row>
    <row r="984" spans="1:5" ht="15.75">
      <c r="A984" s="256"/>
      <c r="B984" s="98"/>
      <c r="C984" s="254"/>
      <c r="D984" s="254"/>
      <c r="E984" s="255"/>
    </row>
    <row r="985" spans="1:5" ht="15.75">
      <c r="A985" s="256"/>
      <c r="B985" s="98"/>
      <c r="C985" s="254"/>
      <c r="D985" s="254"/>
      <c r="E985" s="255"/>
    </row>
    <row r="986" spans="1:5" ht="15.75">
      <c r="A986" s="256"/>
      <c r="B986" s="98"/>
      <c r="C986" s="254"/>
      <c r="D986" s="254"/>
      <c r="E986" s="255"/>
    </row>
    <row r="987" spans="1:5" ht="15.75">
      <c r="A987" s="256"/>
      <c r="B987" s="98"/>
      <c r="C987" s="254"/>
      <c r="D987" s="254"/>
      <c r="E987" s="255"/>
    </row>
    <row r="988" spans="1:5" ht="15.75">
      <c r="A988" s="256"/>
      <c r="B988" s="98"/>
      <c r="C988" s="254"/>
      <c r="D988" s="254"/>
      <c r="E988" s="255"/>
    </row>
    <row r="989" spans="1:5" ht="15.75">
      <c r="A989" s="256"/>
      <c r="B989" s="98"/>
      <c r="C989" s="254"/>
      <c r="D989" s="254"/>
      <c r="E989" s="255"/>
    </row>
    <row r="990" spans="1:5" ht="15.75">
      <c r="A990" s="256"/>
      <c r="B990" s="98"/>
      <c r="C990" s="254"/>
      <c r="D990" s="254"/>
      <c r="E990" s="255"/>
    </row>
    <row r="991" spans="1:5" ht="15.75">
      <c r="A991" s="256"/>
      <c r="B991" s="98"/>
      <c r="C991" s="254"/>
      <c r="D991" s="254"/>
      <c r="E991" s="255"/>
    </row>
    <row r="992" spans="1:5" ht="15.75">
      <c r="A992" s="256"/>
      <c r="B992" s="98"/>
      <c r="C992" s="254"/>
      <c r="D992" s="254"/>
      <c r="E992" s="255"/>
    </row>
    <row r="993" spans="1:5" ht="15.75">
      <c r="A993" s="256"/>
      <c r="B993" s="98"/>
      <c r="C993" s="254"/>
      <c r="D993" s="254"/>
      <c r="E993" s="255"/>
    </row>
    <row r="994" spans="1:5" ht="15.75">
      <c r="A994" s="256"/>
      <c r="B994" s="98"/>
      <c r="C994" s="254"/>
      <c r="D994" s="254"/>
      <c r="E994" s="255"/>
    </row>
    <row r="995" spans="1:5" ht="15.75">
      <c r="A995" s="256"/>
      <c r="B995" s="98"/>
      <c r="C995" s="254"/>
      <c r="D995" s="254"/>
      <c r="E995" s="255"/>
    </row>
    <row r="996" spans="1:5" ht="15.75">
      <c r="A996" s="256"/>
      <c r="B996" s="98"/>
      <c r="C996" s="254"/>
      <c r="D996" s="254"/>
      <c r="E996" s="255"/>
    </row>
    <row r="997" spans="1:5" ht="15.75">
      <c r="A997" s="256"/>
      <c r="B997" s="98"/>
      <c r="C997" s="254"/>
      <c r="D997" s="254"/>
      <c r="E997" s="255"/>
    </row>
    <row r="998" spans="1:5" ht="15.75">
      <c r="A998" s="256"/>
      <c r="B998" s="98"/>
      <c r="C998" s="254"/>
      <c r="D998" s="254"/>
      <c r="E998" s="255"/>
    </row>
    <row r="999" spans="1:5" ht="15.75">
      <c r="A999" s="256"/>
      <c r="B999" s="98"/>
      <c r="C999" s="254"/>
      <c r="D999" s="254"/>
      <c r="E999" s="255"/>
    </row>
    <row r="1000" spans="1:5" ht="15.75">
      <c r="A1000" s="256"/>
      <c r="B1000" s="98"/>
      <c r="C1000" s="254"/>
      <c r="D1000" s="254"/>
      <c r="E1000" s="255"/>
    </row>
    <row r="1001" spans="1:5" ht="15.75">
      <c r="A1001" s="256"/>
      <c r="B1001" s="98"/>
      <c r="C1001" s="254"/>
      <c r="D1001" s="254"/>
      <c r="E1001" s="255"/>
    </row>
    <row r="1002" spans="1:5" ht="15.75">
      <c r="A1002" s="256"/>
      <c r="B1002" s="98"/>
      <c r="C1002" s="254"/>
      <c r="D1002" s="254"/>
      <c r="E1002" s="255"/>
    </row>
    <row r="1003" spans="1:5" ht="15.75">
      <c r="A1003" s="256"/>
      <c r="B1003" s="98"/>
      <c r="C1003" s="254"/>
      <c r="D1003" s="254"/>
      <c r="E1003" s="255"/>
    </row>
    <row r="1004" spans="1:5" ht="15.75">
      <c r="A1004" s="256"/>
      <c r="B1004" s="98"/>
      <c r="C1004" s="254"/>
      <c r="D1004" s="254"/>
      <c r="E1004" s="255"/>
    </row>
    <row r="1005" spans="1:5" ht="15.75">
      <c r="A1005" s="256"/>
      <c r="B1005" s="98"/>
      <c r="C1005" s="254"/>
      <c r="D1005" s="254"/>
      <c r="E1005" s="255"/>
    </row>
    <row r="1006" spans="1:5" ht="15.75">
      <c r="A1006" s="256"/>
      <c r="B1006" s="98"/>
      <c r="C1006" s="254"/>
      <c r="D1006" s="254"/>
      <c r="E1006" s="255"/>
    </row>
    <row r="1007" spans="1:5" ht="15.75">
      <c r="A1007" s="256"/>
      <c r="B1007" s="98"/>
      <c r="C1007" s="254"/>
      <c r="D1007" s="254"/>
      <c r="E1007" s="255"/>
    </row>
    <row r="1008" spans="1:5" ht="15.75">
      <c r="A1008" s="256"/>
      <c r="B1008" s="98"/>
      <c r="C1008" s="254"/>
      <c r="D1008" s="254"/>
      <c r="E1008" s="255"/>
    </row>
    <row r="1009" spans="1:5" ht="15.75">
      <c r="A1009" s="256"/>
      <c r="B1009" s="98"/>
      <c r="C1009" s="254"/>
      <c r="D1009" s="254"/>
      <c r="E1009" s="255"/>
    </row>
    <row r="1010" spans="1:5" ht="15.75">
      <c r="A1010" s="256"/>
      <c r="B1010" s="98"/>
      <c r="C1010" s="254"/>
      <c r="D1010" s="254"/>
      <c r="E1010" s="255"/>
    </row>
    <row r="1011" spans="1:5" ht="15.75">
      <c r="A1011" s="256"/>
      <c r="B1011" s="98"/>
      <c r="C1011" s="254"/>
      <c r="D1011" s="254"/>
      <c r="E1011" s="255"/>
    </row>
    <row r="1012" spans="1:5" ht="15.75">
      <c r="A1012" s="256"/>
      <c r="B1012" s="98"/>
      <c r="C1012" s="254"/>
      <c r="D1012" s="254"/>
      <c r="E1012" s="255"/>
    </row>
    <row r="1013" spans="1:5" ht="15.75">
      <c r="A1013" s="256"/>
      <c r="B1013" s="98"/>
      <c r="C1013" s="254"/>
      <c r="D1013" s="254"/>
      <c r="E1013" s="255"/>
    </row>
    <row r="1014" spans="1:5" ht="15.75">
      <c r="A1014" s="256"/>
      <c r="B1014" s="98"/>
      <c r="C1014" s="254"/>
      <c r="D1014" s="254"/>
      <c r="E1014" s="255"/>
    </row>
    <row r="1015" spans="1:5" ht="15.75">
      <c r="A1015" s="256"/>
      <c r="B1015" s="98"/>
      <c r="C1015" s="254"/>
      <c r="D1015" s="254"/>
      <c r="E1015" s="255"/>
    </row>
    <row r="1016" spans="1:5" ht="15.75">
      <c r="A1016" s="256"/>
      <c r="B1016" s="98"/>
      <c r="C1016" s="254"/>
      <c r="D1016" s="254"/>
      <c r="E1016" s="255"/>
    </row>
    <row r="1017" spans="1:5" ht="15.75">
      <c r="A1017" s="256"/>
      <c r="B1017" s="98"/>
      <c r="C1017" s="254"/>
      <c r="D1017" s="254"/>
      <c r="E1017" s="255"/>
    </row>
    <row r="1018" spans="1:5" ht="15.75">
      <c r="A1018" s="256"/>
      <c r="B1018" s="98"/>
      <c r="C1018" s="254"/>
      <c r="D1018" s="254"/>
      <c r="E1018" s="255"/>
    </row>
    <row r="1019" spans="1:5" ht="15.75">
      <c r="A1019" s="256"/>
      <c r="B1019" s="98"/>
      <c r="C1019" s="254"/>
      <c r="D1019" s="254"/>
      <c r="E1019" s="255"/>
    </row>
    <row r="1020" spans="1:5" ht="15.75">
      <c r="A1020" s="256"/>
      <c r="B1020" s="98"/>
      <c r="C1020" s="254"/>
      <c r="D1020" s="254"/>
      <c r="E1020" s="255"/>
    </row>
    <row r="1021" spans="1:5" ht="15.75">
      <c r="A1021" s="256"/>
      <c r="B1021" s="98"/>
      <c r="C1021" s="254"/>
      <c r="D1021" s="254"/>
      <c r="E1021" s="255"/>
    </row>
    <row r="1022" spans="1:5" ht="15.75">
      <c r="A1022" s="256"/>
      <c r="B1022" s="98"/>
      <c r="C1022" s="254"/>
      <c r="D1022" s="254"/>
      <c r="E1022" s="255"/>
    </row>
    <row r="1023" spans="1:5" ht="15.75">
      <c r="A1023" s="256"/>
      <c r="B1023" s="98"/>
      <c r="C1023" s="254"/>
      <c r="D1023" s="254"/>
      <c r="E1023" s="255"/>
    </row>
    <row r="1024" spans="1:5" ht="15.75">
      <c r="A1024" s="256"/>
      <c r="B1024" s="98"/>
      <c r="C1024" s="254"/>
      <c r="D1024" s="254"/>
      <c r="E1024" s="255"/>
    </row>
    <row r="1025" spans="1:5" ht="15.75">
      <c r="A1025" s="256"/>
      <c r="B1025" s="98"/>
      <c r="C1025" s="254"/>
      <c r="D1025" s="254"/>
      <c r="E1025" s="255"/>
    </row>
    <row r="1026" spans="1:5" ht="15.75">
      <c r="A1026" s="256"/>
      <c r="B1026" s="98"/>
      <c r="C1026" s="254"/>
      <c r="D1026" s="254"/>
      <c r="E1026" s="255"/>
    </row>
    <row r="1027" spans="1:5" ht="15.75">
      <c r="A1027" s="256"/>
      <c r="B1027" s="98"/>
      <c r="C1027" s="254"/>
      <c r="D1027" s="254"/>
      <c r="E1027" s="255"/>
    </row>
    <row r="1028" spans="1:5" ht="15.75">
      <c r="A1028" s="256"/>
      <c r="B1028" s="98"/>
      <c r="C1028" s="254"/>
      <c r="D1028" s="254"/>
      <c r="E1028" s="255"/>
    </row>
    <row r="1029" spans="1:5" ht="15.75">
      <c r="A1029" s="256"/>
      <c r="B1029" s="98"/>
      <c r="C1029" s="254"/>
      <c r="D1029" s="254"/>
      <c r="E1029" s="255"/>
    </row>
    <row r="1030" spans="1:5" ht="15.75">
      <c r="A1030" s="256"/>
      <c r="B1030" s="98"/>
      <c r="C1030" s="254"/>
      <c r="D1030" s="254"/>
      <c r="E1030" s="255"/>
    </row>
    <row r="1031" spans="1:5" ht="15.75">
      <c r="A1031" s="256"/>
      <c r="B1031" s="98"/>
      <c r="C1031" s="254"/>
      <c r="D1031" s="254"/>
      <c r="E1031" s="255"/>
    </row>
    <row r="1032" spans="1:5" ht="15.75">
      <c r="A1032" s="256"/>
      <c r="B1032" s="98"/>
      <c r="C1032" s="254"/>
      <c r="D1032" s="254"/>
      <c r="E1032" s="255"/>
    </row>
    <row r="1033" spans="1:5" ht="15.75">
      <c r="A1033" s="256"/>
      <c r="B1033" s="98"/>
      <c r="C1033" s="254"/>
      <c r="D1033" s="254"/>
      <c r="E1033" s="255"/>
    </row>
    <row r="1034" spans="1:5" ht="15.75">
      <c r="A1034" s="256"/>
      <c r="B1034" s="98"/>
      <c r="C1034" s="254"/>
      <c r="D1034" s="254"/>
      <c r="E1034" s="255"/>
    </row>
    <row r="1035" spans="1:5" ht="15.75">
      <c r="A1035" s="256"/>
      <c r="B1035" s="98"/>
      <c r="C1035" s="254"/>
      <c r="D1035" s="254"/>
      <c r="E1035" s="255"/>
    </row>
    <row r="1036" spans="1:5" ht="15.75">
      <c r="A1036" s="256"/>
      <c r="B1036" s="98"/>
      <c r="C1036" s="254"/>
      <c r="D1036" s="254"/>
      <c r="E1036" s="255"/>
    </row>
    <row r="1037" spans="1:5" ht="15.75">
      <c r="A1037" s="256"/>
      <c r="B1037" s="98"/>
      <c r="C1037" s="254"/>
      <c r="D1037" s="254"/>
      <c r="E1037" s="255"/>
    </row>
    <row r="1038" spans="1:5" ht="15.75">
      <c r="A1038" s="256"/>
      <c r="B1038" s="98"/>
      <c r="C1038" s="254"/>
      <c r="D1038" s="254"/>
      <c r="E1038" s="255"/>
    </row>
    <row r="1039" spans="1:5" ht="15.75">
      <c r="A1039" s="256"/>
      <c r="B1039" s="98"/>
      <c r="C1039" s="254"/>
      <c r="D1039" s="254"/>
      <c r="E1039" s="255"/>
    </row>
    <row r="1040" spans="1:5" ht="15.75">
      <c r="A1040" s="256"/>
      <c r="B1040" s="98"/>
      <c r="C1040" s="254"/>
      <c r="D1040" s="254"/>
      <c r="E1040" s="255"/>
    </row>
    <row r="1041" spans="1:5" ht="15.75">
      <c r="A1041" s="256"/>
      <c r="B1041" s="98"/>
      <c r="C1041" s="254"/>
      <c r="D1041" s="254"/>
      <c r="E1041" s="255"/>
    </row>
    <row r="1042" spans="1:5" ht="15.75">
      <c r="A1042" s="256"/>
      <c r="B1042" s="98"/>
      <c r="C1042" s="254"/>
      <c r="D1042" s="254"/>
      <c r="E1042" s="255"/>
    </row>
    <row r="1043" spans="1:5" ht="15.75">
      <c r="A1043" s="256"/>
      <c r="B1043" s="98"/>
      <c r="C1043" s="254"/>
      <c r="D1043" s="254"/>
      <c r="E1043" s="255"/>
    </row>
    <row r="1044" spans="1:5" ht="15.75">
      <c r="A1044" s="256"/>
      <c r="B1044" s="98"/>
      <c r="C1044" s="254"/>
      <c r="D1044" s="254"/>
      <c r="E1044" s="255"/>
    </row>
    <row r="1045" spans="1:5" ht="15.75">
      <c r="A1045" s="256"/>
      <c r="B1045" s="98"/>
      <c r="C1045" s="254"/>
      <c r="D1045" s="254"/>
      <c r="E1045" s="255"/>
    </row>
    <row r="1046" spans="1:5" ht="15.75">
      <c r="A1046" s="256"/>
      <c r="B1046" s="98"/>
      <c r="C1046" s="254"/>
      <c r="D1046" s="254"/>
      <c r="E1046" s="255"/>
    </row>
    <row r="1047" spans="1:5" ht="15.75">
      <c r="A1047" s="256"/>
      <c r="B1047" s="98"/>
      <c r="C1047" s="254"/>
      <c r="D1047" s="254"/>
      <c r="E1047" s="255"/>
    </row>
    <row r="1048" spans="1:5" ht="15.75">
      <c r="A1048" s="256"/>
      <c r="B1048" s="98"/>
      <c r="C1048" s="254"/>
      <c r="D1048" s="254"/>
      <c r="E1048" s="255"/>
    </row>
    <row r="1049" spans="1:5" ht="15.75">
      <c r="A1049" s="256"/>
      <c r="B1049" s="98"/>
      <c r="C1049" s="254"/>
      <c r="D1049" s="254"/>
      <c r="E1049" s="255"/>
    </row>
    <row r="1050" spans="1:5" ht="15.75">
      <c r="A1050" s="256"/>
      <c r="B1050" s="98"/>
      <c r="C1050" s="254"/>
      <c r="D1050" s="254"/>
      <c r="E1050" s="255"/>
    </row>
    <row r="1051" spans="1:5" ht="15.75">
      <c r="A1051" s="256"/>
      <c r="B1051" s="98"/>
      <c r="C1051" s="254"/>
      <c r="D1051" s="254"/>
      <c r="E1051" s="255"/>
    </row>
    <row r="1052" spans="1:5" ht="15.75">
      <c r="A1052" s="256"/>
      <c r="B1052" s="98"/>
      <c r="C1052" s="254"/>
      <c r="D1052" s="254"/>
      <c r="E1052" s="255"/>
    </row>
    <row r="1053" spans="1:5" ht="15.75">
      <c r="A1053" s="256"/>
      <c r="B1053" s="98"/>
      <c r="C1053" s="254"/>
      <c r="D1053" s="254"/>
      <c r="E1053" s="255"/>
    </row>
    <row r="1054" spans="1:5" ht="15.75">
      <c r="A1054" s="256"/>
      <c r="B1054" s="98"/>
      <c r="C1054" s="254"/>
      <c r="D1054" s="254"/>
      <c r="E1054" s="255"/>
    </row>
    <row r="1055" spans="1:5" ht="15.75">
      <c r="A1055" s="256"/>
      <c r="B1055" s="98"/>
      <c r="C1055" s="254"/>
      <c r="D1055" s="254"/>
      <c r="E1055" s="255"/>
    </row>
    <row r="1056" spans="1:5" ht="15.75">
      <c r="A1056" s="256"/>
      <c r="B1056" s="98"/>
      <c r="C1056" s="254"/>
      <c r="D1056" s="254"/>
      <c r="E1056" s="255"/>
    </row>
    <row r="1057" spans="1:5" ht="15.75">
      <c r="A1057" s="256"/>
      <c r="B1057" s="98"/>
      <c r="C1057" s="254"/>
      <c r="D1057" s="254"/>
      <c r="E1057" s="255"/>
    </row>
    <row r="1058" spans="1:5" ht="15.75">
      <c r="A1058" s="256"/>
      <c r="B1058" s="98"/>
      <c r="C1058" s="254"/>
      <c r="D1058" s="254"/>
      <c r="E1058" s="255"/>
    </row>
    <row r="1059" spans="1:5" ht="15.75">
      <c r="A1059" s="256"/>
      <c r="B1059" s="98"/>
      <c r="C1059" s="254"/>
      <c r="D1059" s="254"/>
      <c r="E1059" s="255"/>
    </row>
    <row r="1060" spans="1:5" ht="15.75">
      <c r="A1060" s="256"/>
      <c r="B1060" s="98"/>
      <c r="C1060" s="254"/>
      <c r="D1060" s="254"/>
      <c r="E1060" s="255"/>
    </row>
    <row r="1061" spans="1:5" ht="15.75">
      <c r="A1061" s="256"/>
      <c r="B1061" s="98"/>
      <c r="C1061" s="254"/>
      <c r="D1061" s="254"/>
      <c r="E1061" s="255"/>
    </row>
    <row r="1062" spans="1:5" ht="15.75">
      <c r="A1062" s="256"/>
      <c r="B1062" s="98"/>
      <c r="C1062" s="254"/>
      <c r="D1062" s="254"/>
      <c r="E1062" s="255"/>
    </row>
    <row r="1063" spans="1:5" ht="15.75">
      <c r="A1063" s="256"/>
      <c r="B1063" s="98"/>
      <c r="C1063" s="254"/>
      <c r="D1063" s="254"/>
      <c r="E1063" s="255"/>
    </row>
    <row r="1064" spans="1:5" ht="15.75">
      <c r="A1064" s="256"/>
      <c r="B1064" s="98"/>
      <c r="C1064" s="254"/>
      <c r="D1064" s="254"/>
      <c r="E1064" s="255"/>
    </row>
    <row r="1065" spans="1:5" ht="15.75">
      <c r="A1065" s="256"/>
      <c r="B1065" s="98"/>
      <c r="C1065" s="254"/>
      <c r="D1065" s="254"/>
      <c r="E1065" s="255"/>
    </row>
    <row r="1066" spans="1:5" ht="15.75">
      <c r="A1066" s="256"/>
      <c r="B1066" s="98"/>
      <c r="C1066" s="254"/>
      <c r="D1066" s="254"/>
      <c r="E1066" s="255"/>
    </row>
    <row r="1067" spans="1:5" ht="15.75">
      <c r="A1067" s="256"/>
      <c r="B1067" s="98"/>
      <c r="C1067" s="254"/>
      <c r="D1067" s="254"/>
      <c r="E1067" s="255"/>
    </row>
    <row r="1068" spans="1:5" ht="15.75">
      <c r="A1068" s="256"/>
      <c r="B1068" s="98"/>
      <c r="C1068" s="254"/>
      <c r="D1068" s="254"/>
      <c r="E1068" s="255"/>
    </row>
    <row r="1069" spans="1:5" ht="15.75">
      <c r="A1069" s="256"/>
      <c r="B1069" s="98"/>
      <c r="C1069" s="254"/>
      <c r="D1069" s="254"/>
      <c r="E1069" s="255"/>
    </row>
    <row r="1070" spans="1:5" ht="15.75">
      <c r="A1070" s="256"/>
      <c r="B1070" s="98"/>
      <c r="C1070" s="254"/>
      <c r="D1070" s="254"/>
      <c r="E1070" s="255"/>
    </row>
    <row r="1071" spans="1:5" ht="15.75">
      <c r="A1071" s="256"/>
      <c r="B1071" s="98"/>
      <c r="C1071" s="254"/>
      <c r="D1071" s="254"/>
      <c r="E1071" s="255"/>
    </row>
    <row r="1072" spans="1:5" ht="15.75">
      <c r="A1072" s="256"/>
      <c r="B1072" s="98"/>
      <c r="C1072" s="254"/>
      <c r="D1072" s="254"/>
      <c r="E1072" s="255"/>
    </row>
    <row r="1073" spans="1:5" ht="15.75">
      <c r="A1073" s="256"/>
      <c r="B1073" s="98"/>
      <c r="C1073" s="254"/>
      <c r="D1073" s="254"/>
      <c r="E1073" s="255"/>
    </row>
    <row r="1074" spans="1:5" ht="15.75">
      <c r="A1074" s="256"/>
      <c r="B1074" s="98"/>
      <c r="C1074" s="254"/>
      <c r="D1074" s="254"/>
      <c r="E1074" s="255"/>
    </row>
    <row r="1075" spans="1:5" ht="15.75">
      <c r="A1075" s="256"/>
      <c r="B1075" s="98"/>
      <c r="C1075" s="254"/>
      <c r="D1075" s="254"/>
      <c r="E1075" s="255"/>
    </row>
    <row r="1076" spans="1:5" ht="15.75">
      <c r="A1076" s="256"/>
      <c r="B1076" s="98"/>
      <c r="C1076" s="254"/>
      <c r="D1076" s="254"/>
      <c r="E1076" s="255"/>
    </row>
    <row r="1077" spans="1:5" ht="15.75">
      <c r="A1077" s="256"/>
      <c r="B1077" s="98"/>
      <c r="C1077" s="254"/>
      <c r="D1077" s="254"/>
      <c r="E1077" s="255"/>
    </row>
    <row r="1078" spans="1:5" ht="15.75">
      <c r="A1078" s="256"/>
      <c r="B1078" s="98"/>
      <c r="C1078" s="254"/>
      <c r="D1078" s="254"/>
      <c r="E1078" s="255"/>
    </row>
    <row r="1079" spans="1:5" ht="15.75">
      <c r="A1079" s="256"/>
      <c r="B1079" s="98"/>
      <c r="C1079" s="254"/>
      <c r="D1079" s="254"/>
      <c r="E1079" s="255"/>
    </row>
    <row r="1080" spans="1:5" ht="15.75">
      <c r="A1080" s="256"/>
      <c r="B1080" s="98"/>
      <c r="C1080" s="254"/>
      <c r="D1080" s="254"/>
      <c r="E1080" s="255"/>
    </row>
    <row r="1081" spans="1:5" ht="15.75">
      <c r="A1081" s="256"/>
      <c r="B1081" s="98"/>
      <c r="C1081" s="254"/>
      <c r="D1081" s="254"/>
      <c r="E1081" s="255"/>
    </row>
    <row r="1082" spans="1:5" ht="15.75">
      <c r="A1082" s="256"/>
      <c r="B1082" s="98"/>
      <c r="C1082" s="254"/>
      <c r="D1082" s="254"/>
      <c r="E1082" s="255"/>
    </row>
    <row r="1083" spans="1:5" ht="15.75">
      <c r="A1083" s="256"/>
      <c r="B1083" s="98"/>
      <c r="C1083" s="254"/>
      <c r="D1083" s="254"/>
      <c r="E1083" s="255"/>
    </row>
    <row r="1084" spans="1:5" ht="15.75">
      <c r="A1084" s="256"/>
      <c r="B1084" s="98"/>
      <c r="C1084" s="254"/>
      <c r="D1084" s="254"/>
      <c r="E1084" s="255"/>
    </row>
    <row r="1085" spans="1:5" ht="15.75">
      <c r="A1085" s="256"/>
      <c r="B1085" s="98"/>
      <c r="C1085" s="254"/>
      <c r="D1085" s="254"/>
      <c r="E1085" s="255"/>
    </row>
    <row r="1086" spans="1:5" ht="15.75">
      <c r="A1086" s="256"/>
      <c r="B1086" s="98"/>
      <c r="C1086" s="254"/>
      <c r="D1086" s="254"/>
      <c r="E1086" s="255"/>
    </row>
    <row r="1087" spans="1:5" ht="15.75">
      <c r="A1087" s="256"/>
      <c r="B1087" s="98"/>
      <c r="C1087" s="254"/>
      <c r="D1087" s="254"/>
      <c r="E1087" s="255"/>
    </row>
    <row r="1088" spans="1:5" ht="15.75">
      <c r="A1088" s="256"/>
      <c r="B1088" s="98"/>
      <c r="C1088" s="254"/>
      <c r="D1088" s="254"/>
      <c r="E1088" s="255"/>
    </row>
    <row r="1089" spans="1:5" ht="15.75">
      <c r="A1089" s="256"/>
      <c r="B1089" s="98"/>
      <c r="C1089" s="254"/>
      <c r="D1089" s="254"/>
      <c r="E1089" s="255"/>
    </row>
    <row r="1090" spans="1:5" ht="15.75">
      <c r="A1090" s="256"/>
      <c r="B1090" s="98"/>
      <c r="C1090" s="254"/>
      <c r="D1090" s="254"/>
      <c r="E1090" s="255"/>
    </row>
    <row r="1091" spans="1:5" ht="15.75">
      <c r="A1091" s="256"/>
      <c r="B1091" s="98"/>
      <c r="C1091" s="254"/>
      <c r="D1091" s="254"/>
      <c r="E1091" s="255"/>
    </row>
    <row r="1092" spans="1:5" ht="15.75">
      <c r="A1092" s="256"/>
      <c r="B1092" s="98"/>
      <c r="C1092" s="254"/>
      <c r="D1092" s="254"/>
      <c r="E1092" s="255"/>
    </row>
    <row r="1093" spans="1:5" ht="15.75">
      <c r="A1093" s="256"/>
      <c r="B1093" s="98"/>
      <c r="C1093" s="254"/>
      <c r="D1093" s="254"/>
      <c r="E1093" s="255"/>
    </row>
    <row r="1094" spans="1:5" ht="15.75">
      <c r="A1094" s="256"/>
      <c r="B1094" s="98"/>
      <c r="C1094" s="254"/>
      <c r="D1094" s="254"/>
      <c r="E1094" s="255"/>
    </row>
    <row r="1095" spans="1:5" ht="15.75">
      <c r="A1095" s="256"/>
      <c r="B1095" s="98"/>
      <c r="C1095" s="254"/>
      <c r="D1095" s="254"/>
      <c r="E1095" s="255"/>
    </row>
    <row r="1096" spans="1:5" ht="15.75">
      <c r="A1096" s="256"/>
      <c r="B1096" s="98"/>
      <c r="C1096" s="254"/>
      <c r="D1096" s="254"/>
      <c r="E1096" s="255"/>
    </row>
    <row r="1097" spans="1:5" ht="15.75">
      <c r="A1097" s="256"/>
      <c r="B1097" s="98"/>
      <c r="C1097" s="254"/>
      <c r="D1097" s="254"/>
      <c r="E1097" s="255"/>
    </row>
    <row r="1098" spans="1:5" ht="15.75">
      <c r="A1098" s="256"/>
      <c r="B1098" s="98"/>
      <c r="C1098" s="254"/>
      <c r="D1098" s="254"/>
      <c r="E1098" s="255"/>
    </row>
    <row r="1099" spans="1:5" ht="15.75">
      <c r="A1099" s="256"/>
      <c r="B1099" s="98"/>
      <c r="C1099" s="254"/>
      <c r="D1099" s="254"/>
      <c r="E1099" s="255"/>
    </row>
    <row r="1100" spans="1:5" ht="15.75">
      <c r="A1100" s="256"/>
      <c r="B1100" s="98"/>
      <c r="C1100" s="254"/>
      <c r="D1100" s="254"/>
      <c r="E1100" s="255"/>
    </row>
    <row r="1101" spans="1:5" ht="15.75">
      <c r="A1101" s="256"/>
      <c r="B1101" s="98"/>
      <c r="C1101" s="254"/>
      <c r="D1101" s="254"/>
      <c r="E1101" s="255"/>
    </row>
    <row r="1102" spans="1:5" ht="15.75">
      <c r="A1102" s="256"/>
      <c r="B1102" s="98"/>
      <c r="C1102" s="254"/>
      <c r="D1102" s="254"/>
      <c r="E1102" s="255"/>
    </row>
    <row r="1103" spans="1:5" ht="15.75">
      <c r="A1103" s="256"/>
      <c r="B1103" s="98"/>
      <c r="C1103" s="254"/>
      <c r="D1103" s="254"/>
      <c r="E1103" s="255"/>
    </row>
    <row r="1104" spans="1:5" ht="15.75">
      <c r="A1104" s="256"/>
      <c r="B1104" s="98"/>
      <c r="C1104" s="254"/>
      <c r="D1104" s="254"/>
      <c r="E1104" s="255"/>
    </row>
    <row r="1105" spans="1:5" ht="15.75">
      <c r="A1105" s="256"/>
      <c r="B1105" s="98"/>
      <c r="C1105" s="254"/>
      <c r="D1105" s="254"/>
      <c r="E1105" s="255"/>
    </row>
    <row r="1106" spans="1:5" ht="15.75">
      <c r="A1106" s="256"/>
      <c r="B1106" s="98"/>
      <c r="C1106" s="254"/>
      <c r="D1106" s="254"/>
      <c r="E1106" s="255"/>
    </row>
    <row r="1107" spans="1:5" ht="15.75">
      <c r="A1107" s="256"/>
      <c r="B1107" s="98"/>
      <c r="C1107" s="254"/>
      <c r="D1107" s="254"/>
      <c r="E1107" s="255"/>
    </row>
    <row r="1108" spans="1:5" ht="15.75">
      <c r="A1108" s="256"/>
      <c r="B1108" s="98"/>
      <c r="C1108" s="254"/>
      <c r="D1108" s="254"/>
      <c r="E1108" s="255"/>
    </row>
    <row r="1109" spans="1:5" ht="15.75">
      <c r="A1109" s="256"/>
      <c r="B1109" s="98"/>
      <c r="C1109" s="254"/>
      <c r="D1109" s="254"/>
      <c r="E1109" s="255"/>
    </row>
    <row r="1110" spans="1:5" ht="15.75">
      <c r="A1110" s="256"/>
      <c r="B1110" s="98"/>
      <c r="C1110" s="254"/>
      <c r="D1110" s="254"/>
      <c r="E1110" s="255"/>
    </row>
    <row r="1111" spans="1:5" ht="15.75">
      <c r="A1111" s="256"/>
      <c r="B1111" s="98"/>
      <c r="C1111" s="254"/>
      <c r="D1111" s="254"/>
      <c r="E1111" s="255"/>
    </row>
    <row r="1112" spans="1:5" ht="15.75">
      <c r="A1112" s="256"/>
      <c r="B1112" s="98"/>
      <c r="C1112" s="254"/>
      <c r="D1112" s="254"/>
      <c r="E1112" s="255"/>
    </row>
    <row r="1113" spans="1:5" ht="15.75">
      <c r="A1113" s="256"/>
      <c r="B1113" s="98"/>
      <c r="C1113" s="254"/>
      <c r="D1113" s="254"/>
      <c r="E1113" s="255"/>
    </row>
    <row r="1114" spans="1:5" ht="15.75">
      <c r="A1114" s="256"/>
      <c r="B1114" s="98"/>
      <c r="C1114" s="254"/>
      <c r="D1114" s="254"/>
      <c r="E1114" s="255"/>
    </row>
    <row r="1115" spans="1:5" ht="15.75">
      <c r="A1115" s="256"/>
      <c r="B1115" s="98"/>
      <c r="C1115" s="254"/>
      <c r="D1115" s="254"/>
      <c r="E1115" s="255"/>
    </row>
    <row r="1116" spans="1:5" ht="15.75">
      <c r="A1116" s="256"/>
      <c r="B1116" s="98"/>
      <c r="C1116" s="254"/>
      <c r="D1116" s="254"/>
      <c r="E1116" s="255"/>
    </row>
    <row r="1117" spans="1:5" ht="15.75">
      <c r="A1117" s="256"/>
      <c r="B1117" s="98"/>
      <c r="C1117" s="254"/>
      <c r="D1117" s="254"/>
      <c r="E1117" s="255"/>
    </row>
    <row r="1118" spans="1:5" ht="15.75">
      <c r="A1118" s="256"/>
      <c r="B1118" s="98"/>
      <c r="C1118" s="254"/>
      <c r="D1118" s="254"/>
      <c r="E1118" s="255"/>
    </row>
    <row r="1119" spans="1:5" ht="15.75">
      <c r="A1119" s="256"/>
      <c r="B1119" s="98"/>
      <c r="C1119" s="254"/>
      <c r="D1119" s="254"/>
      <c r="E1119" s="255"/>
    </row>
    <row r="1120" spans="1:5" ht="15.75">
      <c r="A1120" s="256"/>
      <c r="B1120" s="98"/>
      <c r="C1120" s="254"/>
      <c r="D1120" s="254"/>
      <c r="E1120" s="255"/>
    </row>
    <row r="1121" spans="1:5" ht="15.75">
      <c r="A1121" s="256"/>
      <c r="B1121" s="98"/>
      <c r="C1121" s="254"/>
      <c r="D1121" s="254"/>
      <c r="E1121" s="255"/>
    </row>
    <row r="1122" spans="1:5" ht="15.75">
      <c r="A1122" s="256"/>
      <c r="B1122" s="98"/>
      <c r="C1122" s="254"/>
      <c r="D1122" s="254"/>
      <c r="E1122" s="255"/>
    </row>
    <row r="1123" spans="1:5" ht="15.75">
      <c r="A1123" s="256"/>
      <c r="B1123" s="98"/>
      <c r="C1123" s="254"/>
      <c r="D1123" s="254"/>
      <c r="E1123" s="255"/>
    </row>
    <row r="1124" spans="1:5" ht="15.75">
      <c r="A1124" s="256"/>
      <c r="B1124" s="98"/>
      <c r="C1124" s="254"/>
      <c r="D1124" s="254"/>
      <c r="E1124" s="255"/>
    </row>
    <row r="1125" spans="1:5" ht="15.75">
      <c r="A1125" s="256"/>
      <c r="B1125" s="98"/>
      <c r="C1125" s="254"/>
      <c r="D1125" s="254"/>
      <c r="E1125" s="255"/>
    </row>
    <row r="1126" spans="1:5" ht="15.75">
      <c r="A1126" s="256"/>
      <c r="B1126" s="98"/>
      <c r="C1126" s="254"/>
      <c r="D1126" s="254"/>
      <c r="E1126" s="255"/>
    </row>
    <row r="1127" spans="1:5" ht="15.75">
      <c r="A1127" s="256"/>
      <c r="B1127" s="98"/>
      <c r="C1127" s="254"/>
      <c r="D1127" s="254"/>
      <c r="E1127" s="255"/>
    </row>
    <row r="1128" spans="1:5" ht="15.75">
      <c r="A1128" s="256"/>
      <c r="B1128" s="98"/>
      <c r="C1128" s="254"/>
      <c r="D1128" s="254"/>
      <c r="E1128" s="255"/>
    </row>
    <row r="1129" spans="1:5" ht="15.75">
      <c r="A1129" s="256"/>
      <c r="B1129" s="98"/>
      <c r="C1129" s="254"/>
      <c r="D1129" s="254"/>
      <c r="E1129" s="255"/>
    </row>
    <row r="1130" spans="1:5" ht="15.75">
      <c r="A1130" s="256"/>
      <c r="B1130" s="98"/>
      <c r="C1130" s="254"/>
      <c r="D1130" s="254"/>
      <c r="E1130" s="255"/>
    </row>
    <row r="1131" spans="1:5" ht="15.75">
      <c r="A1131" s="256"/>
      <c r="B1131" s="98"/>
      <c r="C1131" s="254"/>
      <c r="D1131" s="254"/>
      <c r="E1131" s="255"/>
    </row>
    <row r="1132" spans="1:5" ht="15.75">
      <c r="A1132" s="256"/>
      <c r="B1132" s="98"/>
      <c r="C1132" s="254"/>
      <c r="D1132" s="254"/>
      <c r="E1132" s="255"/>
    </row>
    <row r="1133" spans="1:5" ht="15.75">
      <c r="A1133" s="256"/>
      <c r="B1133" s="98"/>
      <c r="C1133" s="254"/>
      <c r="D1133" s="254"/>
      <c r="E1133" s="255"/>
    </row>
    <row r="1134" spans="1:5" ht="15.75">
      <c r="A1134" s="256"/>
      <c r="B1134" s="98"/>
      <c r="C1134" s="254"/>
      <c r="D1134" s="254"/>
      <c r="E1134" s="255"/>
    </row>
    <row r="1135" spans="1:5" ht="15.75">
      <c r="A1135" s="256"/>
      <c r="B1135" s="98"/>
      <c r="C1135" s="254"/>
      <c r="D1135" s="254"/>
      <c r="E1135" s="255"/>
    </row>
    <row r="1136" spans="1:5" ht="15.75">
      <c r="A1136" s="256"/>
      <c r="B1136" s="98"/>
      <c r="C1136" s="254"/>
      <c r="D1136" s="254"/>
      <c r="E1136" s="255"/>
    </row>
    <row r="1137" spans="1:5" ht="15.75">
      <c r="A1137" s="256"/>
      <c r="B1137" s="98"/>
      <c r="C1137" s="254"/>
      <c r="D1137" s="254"/>
      <c r="E1137" s="255"/>
    </row>
    <row r="1138" spans="1:5" ht="15.75">
      <c r="A1138" s="256"/>
      <c r="B1138" s="98"/>
      <c r="C1138" s="254"/>
      <c r="D1138" s="254"/>
      <c r="E1138" s="255"/>
    </row>
    <row r="1139" spans="1:5" ht="15.75">
      <c r="A1139" s="256"/>
      <c r="B1139" s="98"/>
      <c r="C1139" s="254"/>
      <c r="D1139" s="254"/>
      <c r="E1139" s="255"/>
    </row>
    <row r="1140" spans="1:5" ht="15.75">
      <c r="A1140" s="256"/>
      <c r="B1140" s="98"/>
      <c r="C1140" s="254"/>
      <c r="D1140" s="254"/>
      <c r="E1140" s="255"/>
    </row>
    <row r="1141" spans="1:5" ht="15.75">
      <c r="A1141" s="256"/>
      <c r="B1141" s="98"/>
      <c r="C1141" s="254"/>
      <c r="D1141" s="254"/>
      <c r="E1141" s="255"/>
    </row>
    <row r="1142" spans="1:5" ht="15.75">
      <c r="A1142" s="256"/>
      <c r="B1142" s="98"/>
      <c r="C1142" s="254"/>
      <c r="D1142" s="254"/>
      <c r="E1142" s="255"/>
    </row>
    <row r="1143" spans="1:5" ht="15.75">
      <c r="A1143" s="256"/>
      <c r="B1143" s="98"/>
      <c r="C1143" s="254"/>
      <c r="D1143" s="254"/>
      <c r="E1143" s="255"/>
    </row>
    <row r="1144" spans="1:5" ht="15.75">
      <c r="A1144" s="256"/>
      <c r="B1144" s="98"/>
      <c r="C1144" s="254"/>
      <c r="D1144" s="254"/>
      <c r="E1144" s="255"/>
    </row>
    <row r="1145" spans="1:5" ht="15.75">
      <c r="A1145" s="256"/>
      <c r="B1145" s="98"/>
      <c r="C1145" s="254"/>
      <c r="D1145" s="254"/>
      <c r="E1145" s="255"/>
    </row>
    <row r="1146" spans="1:5" ht="15.75">
      <c r="A1146" s="256"/>
      <c r="B1146" s="98"/>
      <c r="C1146" s="254"/>
      <c r="D1146" s="254"/>
      <c r="E1146" s="255"/>
    </row>
    <row r="1147" spans="1:5" ht="15.75">
      <c r="A1147" s="256"/>
      <c r="B1147" s="98"/>
      <c r="C1147" s="254"/>
      <c r="D1147" s="254"/>
      <c r="E1147" s="255"/>
    </row>
    <row r="1148" spans="1:5" ht="15.75">
      <c r="A1148" s="256"/>
      <c r="B1148" s="98"/>
      <c r="C1148" s="254"/>
      <c r="D1148" s="254"/>
      <c r="E1148" s="255"/>
    </row>
    <row r="1149" spans="1:5" ht="15.75">
      <c r="A1149" s="256"/>
      <c r="B1149" s="98"/>
      <c r="C1149" s="254"/>
      <c r="D1149" s="254"/>
      <c r="E1149" s="255"/>
    </row>
    <row r="1150" spans="1:5" ht="15.75">
      <c r="A1150" s="256"/>
      <c r="B1150" s="98"/>
      <c r="C1150" s="254"/>
      <c r="D1150" s="254"/>
      <c r="E1150" s="255"/>
    </row>
    <row r="1151" spans="1:5" ht="15.75">
      <c r="A1151" s="256"/>
      <c r="B1151" s="98"/>
      <c r="C1151" s="254"/>
      <c r="D1151" s="254"/>
      <c r="E1151" s="255"/>
    </row>
    <row r="1152" spans="1:5" ht="15.75">
      <c r="A1152" s="256"/>
      <c r="B1152" s="98"/>
      <c r="C1152" s="254"/>
      <c r="D1152" s="254"/>
      <c r="E1152" s="255"/>
    </row>
    <row r="1153" spans="1:5" ht="15.75">
      <c r="A1153" s="256"/>
      <c r="B1153" s="98"/>
      <c r="C1153" s="254"/>
      <c r="D1153" s="254"/>
      <c r="E1153" s="255"/>
    </row>
    <row r="1154" spans="1:5" ht="15.75">
      <c r="A1154" s="256"/>
      <c r="B1154" s="98"/>
      <c r="C1154" s="254"/>
      <c r="D1154" s="254"/>
      <c r="E1154" s="255"/>
    </row>
    <row r="1155" spans="1:5" ht="15.75">
      <c r="A1155" s="256"/>
      <c r="B1155" s="98"/>
      <c r="C1155" s="254"/>
      <c r="D1155" s="254"/>
      <c r="E1155" s="255"/>
    </row>
    <row r="1156" spans="1:5" ht="15.75">
      <c r="A1156" s="256"/>
      <c r="B1156" s="98"/>
      <c r="C1156" s="254"/>
      <c r="D1156" s="254"/>
      <c r="E1156" s="255"/>
    </row>
    <row r="1157" spans="1:5" ht="15.75">
      <c r="A1157" s="256"/>
      <c r="B1157" s="98"/>
      <c r="C1157" s="254"/>
      <c r="D1157" s="254"/>
      <c r="E1157" s="255"/>
    </row>
    <row r="1158" spans="1:5" ht="15.75">
      <c r="A1158" s="256"/>
      <c r="B1158" s="98"/>
      <c r="C1158" s="254"/>
      <c r="D1158" s="254"/>
      <c r="E1158" s="255"/>
    </row>
    <row r="1159" spans="1:5" ht="15.75">
      <c r="A1159" s="256"/>
      <c r="B1159" s="98"/>
      <c r="C1159" s="254"/>
      <c r="D1159" s="254"/>
      <c r="E1159" s="255"/>
    </row>
    <row r="1160" spans="1:5" ht="15.75">
      <c r="A1160" s="256"/>
      <c r="B1160" s="98"/>
      <c r="C1160" s="254"/>
      <c r="D1160" s="254"/>
      <c r="E1160" s="255"/>
    </row>
    <row r="1161" spans="1:5" ht="15.75">
      <c r="A1161" s="256"/>
      <c r="B1161" s="98"/>
      <c r="C1161" s="254"/>
      <c r="D1161" s="254"/>
      <c r="E1161" s="255"/>
    </row>
    <row r="1162" spans="1:5" ht="15.75">
      <c r="A1162" s="256"/>
      <c r="B1162" s="98"/>
      <c r="C1162" s="254"/>
      <c r="D1162" s="254"/>
      <c r="E1162" s="255"/>
    </row>
    <row r="1163" spans="1:5" ht="15.75">
      <c r="A1163" s="256"/>
      <c r="B1163" s="98"/>
      <c r="C1163" s="254"/>
      <c r="D1163" s="254"/>
      <c r="E1163" s="255"/>
    </row>
    <row r="1164" spans="1:5" ht="15.75">
      <c r="A1164" s="256"/>
      <c r="B1164" s="98"/>
      <c r="C1164" s="254"/>
      <c r="D1164" s="254"/>
      <c r="E1164" s="255"/>
    </row>
    <row r="1165" spans="1:5" ht="15.75">
      <c r="A1165" s="256"/>
      <c r="B1165" s="98"/>
      <c r="C1165" s="254"/>
      <c r="D1165" s="254"/>
      <c r="E1165" s="255"/>
    </row>
    <row r="1166" spans="1:5" ht="15.75">
      <c r="A1166" s="256"/>
      <c r="B1166" s="98"/>
      <c r="C1166" s="254"/>
      <c r="D1166" s="254"/>
      <c r="E1166" s="255"/>
    </row>
    <row r="1167" spans="1:5" ht="15.75">
      <c r="A1167" s="256"/>
      <c r="B1167" s="98"/>
      <c r="C1167" s="254"/>
      <c r="D1167" s="254"/>
      <c r="E1167" s="255"/>
    </row>
    <row r="1168" spans="1:5" ht="15.75">
      <c r="A1168" s="256"/>
      <c r="B1168" s="98"/>
      <c r="C1168" s="254"/>
      <c r="D1168" s="254"/>
      <c r="E1168" s="255"/>
    </row>
    <row r="1169" spans="1:5" ht="15.75">
      <c r="A1169" s="256"/>
      <c r="B1169" s="98"/>
      <c r="C1169" s="254"/>
      <c r="D1169" s="254"/>
      <c r="E1169" s="255"/>
    </row>
    <row r="1170" spans="1:5" ht="15.75">
      <c r="A1170" s="256"/>
      <c r="B1170" s="98"/>
      <c r="C1170" s="254"/>
      <c r="D1170" s="254"/>
      <c r="E1170" s="255"/>
    </row>
    <row r="1171" spans="1:5" ht="15.75">
      <c r="A1171" s="256"/>
      <c r="B1171" s="98"/>
      <c r="C1171" s="254"/>
      <c r="D1171" s="254"/>
      <c r="E1171" s="255"/>
    </row>
    <row r="1172" spans="1:5" ht="15.75">
      <c r="A1172" s="256"/>
      <c r="B1172" s="98"/>
      <c r="C1172" s="254"/>
      <c r="D1172" s="254"/>
      <c r="E1172" s="255"/>
    </row>
    <row r="1173" spans="1:5" ht="15.75">
      <c r="A1173" s="256"/>
      <c r="B1173" s="98"/>
      <c r="C1173" s="254"/>
      <c r="D1173" s="254"/>
      <c r="E1173" s="255"/>
    </row>
    <row r="1174" spans="1:5" ht="15.75">
      <c r="A1174" s="256"/>
      <c r="B1174" s="98"/>
      <c r="C1174" s="254"/>
      <c r="D1174" s="254"/>
      <c r="E1174" s="255"/>
    </row>
    <row r="1175" spans="1:5" ht="15.75">
      <c r="A1175" s="256"/>
      <c r="B1175" s="98"/>
      <c r="C1175" s="254"/>
      <c r="D1175" s="254"/>
      <c r="E1175" s="255"/>
    </row>
    <row r="1176" spans="1:5" ht="15.75">
      <c r="A1176" s="256"/>
      <c r="B1176" s="98"/>
      <c r="C1176" s="254"/>
      <c r="D1176" s="254"/>
      <c r="E1176" s="255"/>
    </row>
    <row r="1177" spans="1:5" ht="15.75">
      <c r="A1177" s="256"/>
      <c r="B1177" s="98"/>
      <c r="C1177" s="254"/>
      <c r="D1177" s="254"/>
      <c r="E1177" s="255"/>
    </row>
    <row r="1178" spans="1:5" ht="15.75">
      <c r="A1178" s="256"/>
      <c r="B1178" s="98"/>
      <c r="C1178" s="254"/>
      <c r="D1178" s="254"/>
      <c r="E1178" s="255"/>
    </row>
    <row r="1179" spans="1:5" ht="15.75">
      <c r="A1179" s="256"/>
      <c r="B1179" s="98"/>
      <c r="C1179" s="254"/>
      <c r="D1179" s="254"/>
      <c r="E1179" s="255"/>
    </row>
    <row r="1180" spans="1:5" ht="15.75">
      <c r="A1180" s="256"/>
      <c r="B1180" s="98"/>
      <c r="C1180" s="254"/>
      <c r="D1180" s="254"/>
      <c r="E1180" s="255"/>
    </row>
    <row r="1181" spans="1:5" ht="15.75">
      <c r="A1181" s="256"/>
      <c r="B1181" s="98"/>
      <c r="C1181" s="254"/>
      <c r="D1181" s="254"/>
      <c r="E1181" s="255"/>
    </row>
    <row r="1182" spans="1:5" ht="15.75">
      <c r="A1182" s="256"/>
      <c r="B1182" s="98"/>
      <c r="C1182" s="254"/>
      <c r="D1182" s="254"/>
      <c r="E1182" s="255"/>
    </row>
    <row r="1183" spans="1:5" ht="15.75">
      <c r="A1183" s="256"/>
      <c r="B1183" s="98"/>
      <c r="C1183" s="254"/>
      <c r="D1183" s="254"/>
      <c r="E1183" s="255"/>
    </row>
    <row r="1184" spans="1:5" ht="15.75">
      <c r="A1184" s="256"/>
      <c r="B1184" s="98"/>
      <c r="C1184" s="254"/>
      <c r="D1184" s="254"/>
      <c r="E1184" s="255"/>
    </row>
    <row r="1185" spans="1:5" ht="15.75">
      <c r="A1185" s="256"/>
      <c r="B1185" s="98"/>
      <c r="C1185" s="254"/>
      <c r="D1185" s="254"/>
      <c r="E1185" s="255"/>
    </row>
    <row r="1186" spans="1:5" ht="15.75">
      <c r="A1186" s="256"/>
      <c r="B1186" s="98"/>
      <c r="C1186" s="254"/>
      <c r="D1186" s="254"/>
      <c r="E1186" s="255"/>
    </row>
    <row r="1187" spans="1:5" ht="15.75">
      <c r="A1187" s="256"/>
      <c r="B1187" s="98"/>
      <c r="C1187" s="254"/>
      <c r="D1187" s="254"/>
      <c r="E1187" s="255"/>
    </row>
    <row r="1188" spans="1:5" ht="15.75">
      <c r="A1188" s="256"/>
      <c r="B1188" s="98"/>
      <c r="C1188" s="254"/>
      <c r="D1188" s="254"/>
      <c r="E1188" s="255"/>
    </row>
    <row r="1189" spans="1:5" ht="15.75">
      <c r="A1189" s="256"/>
      <c r="B1189" s="98"/>
      <c r="C1189" s="254"/>
      <c r="D1189" s="254"/>
      <c r="E1189" s="255"/>
    </row>
    <row r="1190" spans="1:5" ht="15.75">
      <c r="A1190" s="256"/>
      <c r="B1190" s="98"/>
      <c r="C1190" s="254"/>
      <c r="D1190" s="254"/>
      <c r="E1190" s="255"/>
    </row>
    <row r="1191" spans="1:5" ht="15.75">
      <c r="A1191" s="256"/>
      <c r="B1191" s="98"/>
      <c r="C1191" s="254"/>
      <c r="D1191" s="254"/>
      <c r="E1191" s="255"/>
    </row>
    <row r="1192" spans="1:5" ht="15.75">
      <c r="A1192" s="256"/>
      <c r="B1192" s="98"/>
      <c r="C1192" s="254"/>
      <c r="D1192" s="254"/>
      <c r="E1192" s="255"/>
    </row>
    <row r="1193" spans="1:5" ht="15.75">
      <c r="A1193" s="256"/>
      <c r="B1193" s="98"/>
      <c r="C1193" s="254"/>
      <c r="D1193" s="254"/>
      <c r="E1193" s="255"/>
    </row>
    <row r="1194" spans="1:5" ht="15.75">
      <c r="A1194" s="256"/>
      <c r="B1194" s="98"/>
      <c r="C1194" s="254"/>
      <c r="D1194" s="254"/>
      <c r="E1194" s="255"/>
    </row>
    <row r="1195" spans="1:5" ht="15.75">
      <c r="A1195" s="256"/>
      <c r="B1195" s="98"/>
      <c r="C1195" s="254"/>
      <c r="D1195" s="254"/>
      <c r="E1195" s="255"/>
    </row>
    <row r="1196" spans="1:5" ht="15.75">
      <c r="A1196" s="256"/>
      <c r="B1196" s="98"/>
      <c r="C1196" s="254"/>
      <c r="D1196" s="254"/>
      <c r="E1196" s="255"/>
    </row>
    <row r="1197" spans="1:5" ht="15.75">
      <c r="A1197" s="256"/>
      <c r="B1197" s="98"/>
      <c r="C1197" s="254"/>
      <c r="D1197" s="254"/>
      <c r="E1197" s="255"/>
    </row>
    <row r="1198" spans="1:5" ht="15.75">
      <c r="A1198" s="256"/>
      <c r="B1198" s="98"/>
      <c r="C1198" s="254"/>
      <c r="D1198" s="254"/>
      <c r="E1198" s="255"/>
    </row>
    <row r="1199" spans="1:5" ht="15.75">
      <c r="A1199" s="256"/>
      <c r="B1199" s="98"/>
      <c r="C1199" s="254"/>
      <c r="D1199" s="254"/>
      <c r="E1199" s="255"/>
    </row>
    <row r="1200" spans="1:5" ht="15.75">
      <c r="A1200" s="256"/>
      <c r="B1200" s="98"/>
      <c r="C1200" s="254"/>
      <c r="D1200" s="254"/>
      <c r="E1200" s="255"/>
    </row>
    <row r="1201" spans="1:5" ht="15.75">
      <c r="A1201" s="256"/>
      <c r="B1201" s="98"/>
      <c r="C1201" s="254"/>
      <c r="D1201" s="254"/>
      <c r="E1201" s="255"/>
    </row>
    <row r="1202" spans="1:5" ht="15.75">
      <c r="A1202" s="256"/>
      <c r="B1202" s="98"/>
      <c r="C1202" s="254"/>
      <c r="D1202" s="254"/>
      <c r="E1202" s="255"/>
    </row>
    <row r="1203" spans="1:5" ht="15.75">
      <c r="A1203" s="256"/>
      <c r="B1203" s="98"/>
      <c r="C1203" s="254"/>
      <c r="D1203" s="254"/>
      <c r="E1203" s="255"/>
    </row>
    <row r="1204" spans="1:5" ht="15.75">
      <c r="A1204" s="256"/>
      <c r="B1204" s="98"/>
      <c r="C1204" s="254"/>
      <c r="D1204" s="254"/>
      <c r="E1204" s="255"/>
    </row>
    <row r="1205" spans="1:5" ht="15.75">
      <c r="A1205" s="256"/>
      <c r="B1205" s="98"/>
      <c r="C1205" s="254"/>
      <c r="D1205" s="254"/>
      <c r="E1205" s="255"/>
    </row>
    <row r="1206" spans="1:5" ht="15.75">
      <c r="A1206" s="256"/>
      <c r="B1206" s="98"/>
      <c r="C1206" s="254"/>
      <c r="D1206" s="254"/>
      <c r="E1206" s="255"/>
    </row>
    <row r="1207" spans="1:5" ht="15.75">
      <c r="A1207" s="256"/>
      <c r="B1207" s="98"/>
      <c r="C1207" s="254"/>
      <c r="D1207" s="254"/>
      <c r="E1207" s="255"/>
    </row>
    <row r="1208" spans="1:5" ht="15.75">
      <c r="A1208" s="256"/>
      <c r="B1208" s="98"/>
      <c r="C1208" s="254"/>
      <c r="D1208" s="254"/>
      <c r="E1208" s="255"/>
    </row>
    <row r="1209" spans="1:5" ht="15.75">
      <c r="A1209" s="256"/>
      <c r="B1209" s="98"/>
      <c r="C1209" s="254"/>
      <c r="D1209" s="254"/>
      <c r="E1209" s="255"/>
    </row>
    <row r="1210" spans="1:5" ht="15.75">
      <c r="A1210" s="256"/>
      <c r="B1210" s="98"/>
      <c r="C1210" s="254"/>
      <c r="D1210" s="254"/>
      <c r="E1210" s="255"/>
    </row>
    <row r="1211" spans="1:5" ht="15.75">
      <c r="A1211" s="256"/>
      <c r="B1211" s="98"/>
      <c r="C1211" s="254"/>
      <c r="D1211" s="254"/>
      <c r="E1211" s="255"/>
    </row>
    <row r="1212" spans="1:5" ht="15.75">
      <c r="A1212" s="256"/>
      <c r="B1212" s="98"/>
      <c r="C1212" s="254"/>
      <c r="D1212" s="254"/>
      <c r="E1212" s="255"/>
    </row>
    <row r="1213" spans="1:5" ht="15.75">
      <c r="A1213" s="256"/>
      <c r="B1213" s="98"/>
      <c r="C1213" s="254"/>
      <c r="D1213" s="254"/>
      <c r="E1213" s="255"/>
    </row>
    <row r="1214" spans="1:5" ht="15.75">
      <c r="A1214" s="256"/>
      <c r="B1214" s="98"/>
      <c r="C1214" s="254"/>
      <c r="D1214" s="254"/>
      <c r="E1214" s="255"/>
    </row>
    <row r="1215" spans="1:5" ht="15.75">
      <c r="A1215" s="256"/>
      <c r="B1215" s="98"/>
      <c r="C1215" s="254"/>
      <c r="D1215" s="254"/>
      <c r="E1215" s="255"/>
    </row>
    <row r="1216" spans="1:5" ht="15.75">
      <c r="A1216" s="256"/>
      <c r="B1216" s="98"/>
      <c r="C1216" s="254"/>
      <c r="D1216" s="254"/>
      <c r="E1216" s="255"/>
    </row>
    <row r="1217" spans="1:5" ht="15.75">
      <c r="A1217" s="256"/>
      <c r="B1217" s="98"/>
      <c r="C1217" s="254"/>
      <c r="D1217" s="254"/>
      <c r="E1217" s="255"/>
    </row>
    <row r="1218" spans="1:5" ht="15.75">
      <c r="A1218" s="256"/>
      <c r="B1218" s="98"/>
      <c r="C1218" s="254"/>
      <c r="D1218" s="254"/>
      <c r="E1218" s="255"/>
    </row>
    <row r="1219" spans="1:5" ht="15.75">
      <c r="A1219" s="256"/>
      <c r="B1219" s="98"/>
      <c r="C1219" s="254"/>
      <c r="D1219" s="254"/>
      <c r="E1219" s="255"/>
    </row>
    <row r="1220" spans="1:5" ht="15.75">
      <c r="A1220" s="256"/>
      <c r="B1220" s="98"/>
      <c r="C1220" s="254"/>
      <c r="D1220" s="254"/>
      <c r="E1220" s="255"/>
    </row>
    <row r="1221" spans="1:5" ht="15.75">
      <c r="A1221" s="256"/>
      <c r="B1221" s="98"/>
      <c r="C1221" s="254"/>
      <c r="D1221" s="254"/>
      <c r="E1221" s="255"/>
    </row>
    <row r="1222" spans="1:5" ht="15.75">
      <c r="A1222" s="256"/>
      <c r="B1222" s="98"/>
      <c r="C1222" s="254"/>
      <c r="D1222" s="254"/>
      <c r="E1222" s="255"/>
    </row>
    <row r="1223" spans="1:5" ht="15.75">
      <c r="A1223" s="256"/>
      <c r="B1223" s="98"/>
      <c r="C1223" s="254"/>
      <c r="D1223" s="254"/>
      <c r="E1223" s="255"/>
    </row>
    <row r="1224" spans="1:5" ht="15.75">
      <c r="A1224" s="256"/>
      <c r="B1224" s="98"/>
      <c r="C1224" s="254"/>
      <c r="D1224" s="254"/>
      <c r="E1224" s="255"/>
    </row>
    <row r="1225" spans="1:5" ht="15.75">
      <c r="A1225" s="256"/>
      <c r="B1225" s="98"/>
      <c r="C1225" s="254"/>
      <c r="D1225" s="254"/>
      <c r="E1225" s="255"/>
    </row>
    <row r="1226" spans="1:5" ht="15.75">
      <c r="A1226" s="256"/>
      <c r="B1226" s="98"/>
      <c r="C1226" s="254"/>
      <c r="D1226" s="254"/>
      <c r="E1226" s="255"/>
    </row>
    <row r="1227" spans="1:5" ht="15.75">
      <c r="A1227" s="256"/>
      <c r="B1227" s="98"/>
      <c r="C1227" s="254"/>
      <c r="D1227" s="254"/>
      <c r="E1227" s="255"/>
    </row>
    <row r="1228" spans="1:5" ht="15.75">
      <c r="A1228" s="256"/>
      <c r="B1228" s="98"/>
      <c r="C1228" s="254"/>
      <c r="D1228" s="254"/>
      <c r="E1228" s="255"/>
    </row>
    <row r="1229" spans="1:5" ht="15.75">
      <c r="A1229" s="256"/>
      <c r="B1229" s="98"/>
      <c r="C1229" s="254"/>
      <c r="D1229" s="254"/>
      <c r="E1229" s="255"/>
    </row>
    <row r="1230" spans="1:5" ht="15.75">
      <c r="A1230" s="256"/>
      <c r="B1230" s="98"/>
      <c r="C1230" s="254"/>
      <c r="D1230" s="254"/>
      <c r="E1230" s="255"/>
    </row>
    <row r="1231" spans="1:5" ht="15.75">
      <c r="A1231" s="256"/>
      <c r="B1231" s="98"/>
      <c r="C1231" s="254"/>
      <c r="D1231" s="254"/>
      <c r="E1231" s="255"/>
    </row>
    <row r="1232" spans="1:5" ht="15.75">
      <c r="A1232" s="256"/>
      <c r="B1232" s="98"/>
      <c r="C1232" s="254"/>
      <c r="D1232" s="254"/>
      <c r="E1232" s="255"/>
    </row>
    <row r="1233" spans="1:5" ht="15.75">
      <c r="A1233" s="256"/>
      <c r="B1233" s="98"/>
      <c r="C1233" s="254"/>
      <c r="D1233" s="254"/>
      <c r="E1233" s="255"/>
    </row>
    <row r="1234" spans="1:5" ht="15.75">
      <c r="A1234" s="256"/>
      <c r="B1234" s="98"/>
      <c r="C1234" s="254"/>
      <c r="D1234" s="254"/>
      <c r="E1234" s="255"/>
    </row>
    <row r="1235" spans="1:5" ht="15.75">
      <c r="A1235" s="256"/>
      <c r="B1235" s="98"/>
      <c r="C1235" s="254"/>
      <c r="D1235" s="254"/>
      <c r="E1235" s="255"/>
    </row>
    <row r="1236" spans="1:5" ht="15.75">
      <c r="A1236" s="256"/>
      <c r="B1236" s="98"/>
      <c r="C1236" s="254"/>
      <c r="D1236" s="254"/>
      <c r="E1236" s="255"/>
    </row>
    <row r="1237" spans="1:5" ht="15.75">
      <c r="A1237" s="256"/>
      <c r="B1237" s="98"/>
      <c r="C1237" s="254"/>
      <c r="D1237" s="254"/>
      <c r="E1237" s="255"/>
    </row>
    <row r="1238" spans="1:5" ht="15.75">
      <c r="A1238" s="256"/>
      <c r="B1238" s="98"/>
      <c r="C1238" s="254"/>
      <c r="D1238" s="254"/>
      <c r="E1238" s="255"/>
    </row>
    <row r="1239" spans="1:5" ht="15.75">
      <c r="A1239" s="256"/>
      <c r="B1239" s="98"/>
      <c r="C1239" s="254"/>
      <c r="D1239" s="254"/>
      <c r="E1239" s="255"/>
    </row>
    <row r="1240" spans="1:5" ht="15.75">
      <c r="A1240" s="256"/>
      <c r="B1240" s="98"/>
      <c r="C1240" s="254"/>
      <c r="D1240" s="254"/>
      <c r="E1240" s="255"/>
    </row>
    <row r="1241" spans="1:5" ht="15.75">
      <c r="A1241" s="256"/>
      <c r="B1241" s="98"/>
      <c r="C1241" s="254"/>
      <c r="D1241" s="254"/>
      <c r="E1241" s="255"/>
    </row>
    <row r="1242" spans="1:5" ht="15.75">
      <c r="A1242" s="256"/>
      <c r="B1242" s="98"/>
      <c r="C1242" s="254"/>
      <c r="D1242" s="254"/>
      <c r="E1242" s="255"/>
    </row>
    <row r="1243" spans="1:5" ht="15.75">
      <c r="A1243" s="256"/>
      <c r="B1243" s="98"/>
      <c r="C1243" s="254"/>
      <c r="D1243" s="254"/>
      <c r="E1243" s="255"/>
    </row>
    <row r="1244" spans="1:5" ht="15.75">
      <c r="A1244" s="256"/>
      <c r="B1244" s="98"/>
      <c r="C1244" s="254"/>
      <c r="D1244" s="254"/>
      <c r="E1244" s="255"/>
    </row>
    <row r="1245" spans="1:5" ht="15.75">
      <c r="A1245" s="256"/>
      <c r="B1245" s="98"/>
      <c r="C1245" s="254"/>
      <c r="D1245" s="254"/>
      <c r="E1245" s="255"/>
    </row>
    <row r="1246" spans="1:5" ht="15.75">
      <c r="A1246" s="256"/>
      <c r="B1246" s="98"/>
      <c r="C1246" s="254"/>
      <c r="D1246" s="254"/>
      <c r="E1246" s="255"/>
    </row>
    <row r="1247" spans="1:5" ht="15.75">
      <c r="A1247" s="256"/>
      <c r="B1247" s="98"/>
      <c r="C1247" s="254"/>
      <c r="D1247" s="254"/>
      <c r="E1247" s="255"/>
    </row>
    <row r="1248" spans="1:5" ht="15.75">
      <c r="A1248" s="256"/>
      <c r="B1248" s="98"/>
      <c r="C1248" s="254"/>
      <c r="D1248" s="254"/>
      <c r="E1248" s="255"/>
    </row>
    <row r="1249" spans="1:5" ht="15.75">
      <c r="A1249" s="256"/>
      <c r="B1249" s="98"/>
      <c r="C1249" s="254"/>
      <c r="D1249" s="254"/>
      <c r="E1249" s="255"/>
    </row>
    <row r="1250" spans="1:5" ht="15.75">
      <c r="A1250" s="256"/>
      <c r="B1250" s="98"/>
      <c r="C1250" s="254"/>
      <c r="D1250" s="254"/>
      <c r="E1250" s="255"/>
    </row>
    <row r="1251" spans="1:5" ht="15.75">
      <c r="A1251" s="256"/>
      <c r="B1251" s="98"/>
      <c r="C1251" s="254"/>
      <c r="D1251" s="254"/>
      <c r="E1251" s="255"/>
    </row>
    <row r="1252" spans="1:5" ht="15.75">
      <c r="A1252" s="256"/>
      <c r="B1252" s="98"/>
      <c r="C1252" s="254"/>
      <c r="D1252" s="254"/>
      <c r="E1252" s="255"/>
    </row>
    <row r="1253" spans="1:5" ht="15.75">
      <c r="A1253" s="256"/>
      <c r="B1253" s="98"/>
      <c r="C1253" s="254"/>
      <c r="D1253" s="254"/>
      <c r="E1253" s="255"/>
    </row>
    <row r="1254" spans="1:5" ht="15.75">
      <c r="A1254" s="256"/>
      <c r="B1254" s="98"/>
      <c r="C1254" s="254"/>
      <c r="D1254" s="254"/>
      <c r="E1254" s="255"/>
    </row>
    <row r="1255" spans="1:5" ht="15.75">
      <c r="A1255" s="256"/>
      <c r="B1255" s="98"/>
      <c r="C1255" s="254"/>
      <c r="D1255" s="254"/>
      <c r="E1255" s="255"/>
    </row>
    <row r="1256" spans="1:5" ht="15.75">
      <c r="A1256" s="256"/>
      <c r="B1256" s="98"/>
      <c r="C1256" s="254"/>
      <c r="D1256" s="254"/>
      <c r="E1256" s="255"/>
    </row>
    <row r="1257" spans="1:5" ht="15.75">
      <c r="A1257" s="256"/>
      <c r="B1257" s="98"/>
      <c r="C1257" s="254"/>
      <c r="D1257" s="254"/>
      <c r="E1257" s="255"/>
    </row>
    <row r="1258" spans="1:5" ht="15.75">
      <c r="A1258" s="256"/>
      <c r="B1258" s="98"/>
      <c r="C1258" s="254"/>
      <c r="D1258" s="254"/>
      <c r="E1258" s="255"/>
    </row>
    <row r="1259" spans="1:5" ht="15.75">
      <c r="A1259" s="256"/>
      <c r="B1259" s="98"/>
      <c r="C1259" s="254"/>
      <c r="D1259" s="254"/>
      <c r="E1259" s="255"/>
    </row>
    <row r="1260" spans="1:5" ht="15.75">
      <c r="A1260" s="256"/>
      <c r="B1260" s="98"/>
      <c r="C1260" s="254"/>
      <c r="D1260" s="254"/>
      <c r="E1260" s="255"/>
    </row>
    <row r="1261" spans="1:5" ht="15.75">
      <c r="A1261" s="256"/>
      <c r="B1261" s="98"/>
      <c r="C1261" s="254"/>
      <c r="D1261" s="254"/>
      <c r="E1261" s="255"/>
    </row>
    <row r="1262" spans="1:5" ht="15.75">
      <c r="A1262" s="256"/>
      <c r="B1262" s="98"/>
      <c r="C1262" s="254"/>
      <c r="D1262" s="254"/>
      <c r="E1262" s="255"/>
    </row>
    <row r="1263" spans="1:5" ht="15.75">
      <c r="A1263" s="256"/>
      <c r="B1263" s="98"/>
      <c r="C1263" s="254"/>
      <c r="D1263" s="254"/>
      <c r="E1263" s="255"/>
    </row>
    <row r="1264" spans="1:5" ht="15.75">
      <c r="A1264" s="256"/>
      <c r="B1264" s="98"/>
      <c r="C1264" s="254"/>
      <c r="D1264" s="254"/>
      <c r="E1264" s="255"/>
    </row>
    <row r="1265" spans="1:5" ht="15.75">
      <c r="A1265" s="256"/>
      <c r="B1265" s="98"/>
      <c r="C1265" s="254"/>
      <c r="D1265" s="254"/>
      <c r="E1265" s="255"/>
    </row>
    <row r="1266" spans="1:5" ht="15.75">
      <c r="A1266" s="256"/>
      <c r="B1266" s="98"/>
      <c r="C1266" s="254"/>
      <c r="D1266" s="254"/>
      <c r="E1266" s="255"/>
    </row>
    <row r="1267" spans="1:5" ht="15.75">
      <c r="A1267" s="256"/>
      <c r="B1267" s="98"/>
      <c r="C1267" s="254"/>
      <c r="D1267" s="254"/>
      <c r="E1267" s="255"/>
    </row>
    <row r="1268" spans="1:5" ht="15.75">
      <c r="A1268" s="256"/>
      <c r="B1268" s="98"/>
      <c r="C1268" s="254"/>
      <c r="D1268" s="254"/>
      <c r="E1268" s="255"/>
    </row>
    <row r="1269" spans="1:5" ht="15.75">
      <c r="A1269" s="256"/>
      <c r="B1269" s="98"/>
      <c r="C1269" s="254"/>
      <c r="D1269" s="254"/>
      <c r="E1269" s="255"/>
    </row>
    <row r="1270" spans="1:5" ht="15.75">
      <c r="A1270" s="256"/>
      <c r="B1270" s="98"/>
      <c r="C1270" s="254"/>
      <c r="D1270" s="254"/>
      <c r="E1270" s="255"/>
    </row>
    <row r="1271" spans="1:5" ht="15.75">
      <c r="A1271" s="256"/>
      <c r="B1271" s="98"/>
      <c r="C1271" s="254"/>
      <c r="D1271" s="254"/>
      <c r="E1271" s="255"/>
    </row>
    <row r="1272" spans="1:5" ht="15.75">
      <c r="A1272" s="256"/>
      <c r="B1272" s="98"/>
      <c r="C1272" s="254"/>
      <c r="D1272" s="254"/>
      <c r="E1272" s="255"/>
    </row>
    <row r="1273" spans="1:5" ht="15.75">
      <c r="A1273" s="256"/>
      <c r="B1273" s="98"/>
      <c r="C1273" s="254"/>
      <c r="D1273" s="254"/>
      <c r="E1273" s="255"/>
    </row>
    <row r="1274" spans="1:5" ht="15.75">
      <c r="A1274" s="256"/>
      <c r="B1274" s="98"/>
      <c r="C1274" s="254"/>
      <c r="D1274" s="254"/>
      <c r="E1274" s="255"/>
    </row>
    <row r="1275" spans="1:5" ht="15.75">
      <c r="A1275" s="256"/>
      <c r="B1275" s="98"/>
      <c r="C1275" s="254"/>
      <c r="D1275" s="254"/>
      <c r="E1275" s="255"/>
    </row>
    <row r="1276" spans="1:5" ht="15.75">
      <c r="A1276" s="256"/>
      <c r="B1276" s="98"/>
      <c r="C1276" s="254"/>
      <c r="D1276" s="254"/>
      <c r="E1276" s="255"/>
    </row>
    <row r="1277" spans="1:5" ht="15.75">
      <c r="A1277" s="256"/>
      <c r="B1277" s="98"/>
      <c r="C1277" s="254"/>
      <c r="D1277" s="254"/>
      <c r="E1277" s="255"/>
    </row>
    <row r="1278" spans="1:5" ht="15.75">
      <c r="A1278" s="256"/>
      <c r="B1278" s="98"/>
      <c r="C1278" s="254"/>
      <c r="D1278" s="254"/>
      <c r="E1278" s="255"/>
    </row>
    <row r="1279" spans="1:5" ht="15.75">
      <c r="A1279" s="256"/>
      <c r="B1279" s="98"/>
      <c r="C1279" s="254"/>
      <c r="D1279" s="254"/>
      <c r="E1279" s="255"/>
    </row>
    <row r="1280" spans="1:5" ht="15.75">
      <c r="A1280" s="256"/>
      <c r="B1280" s="98"/>
      <c r="C1280" s="254"/>
      <c r="D1280" s="254"/>
      <c r="E1280" s="255"/>
    </row>
    <row r="1281" spans="1:5" ht="15.75">
      <c r="A1281" s="256"/>
      <c r="B1281" s="98"/>
      <c r="C1281" s="254"/>
      <c r="D1281" s="254"/>
      <c r="E1281" s="255"/>
    </row>
    <row r="1282" spans="1:5" ht="15.75">
      <c r="A1282" s="256"/>
      <c r="B1282" s="98"/>
      <c r="C1282" s="254"/>
      <c r="D1282" s="254"/>
      <c r="E1282" s="255"/>
    </row>
    <row r="1283" spans="1:5" ht="15.75">
      <c r="A1283" s="256"/>
      <c r="B1283" s="98"/>
      <c r="C1283" s="254"/>
      <c r="D1283" s="254"/>
      <c r="E1283" s="255"/>
    </row>
    <row r="1284" spans="1:5" ht="15.75">
      <c r="A1284" s="256"/>
      <c r="B1284" s="98"/>
      <c r="C1284" s="254"/>
      <c r="D1284" s="254"/>
      <c r="E1284" s="255"/>
    </row>
    <row r="1285" spans="1:5" ht="15.75">
      <c r="A1285" s="256"/>
      <c r="B1285" s="98"/>
      <c r="C1285" s="254"/>
      <c r="D1285" s="254"/>
      <c r="E1285" s="255"/>
    </row>
    <row r="1286" spans="1:5" ht="15.75">
      <c r="A1286" s="256"/>
      <c r="B1286" s="98"/>
      <c r="C1286" s="254"/>
      <c r="D1286" s="254"/>
      <c r="E1286" s="255"/>
    </row>
    <row r="1287" spans="1:5" ht="15.75">
      <c r="A1287" s="256"/>
      <c r="B1287" s="98"/>
      <c r="C1287" s="254"/>
      <c r="D1287" s="254"/>
      <c r="E1287" s="255"/>
    </row>
    <row r="1288" spans="1:5" ht="15.75">
      <c r="A1288" s="256"/>
      <c r="B1288" s="98"/>
      <c r="C1288" s="254"/>
      <c r="D1288" s="254"/>
      <c r="E1288" s="255"/>
    </row>
    <row r="1289" spans="1:5" ht="15.75">
      <c r="A1289" s="256"/>
      <c r="B1289" s="98"/>
      <c r="C1289" s="254"/>
      <c r="D1289" s="254"/>
      <c r="E1289" s="255"/>
    </row>
    <row r="1290" spans="1:5" ht="15.75">
      <c r="A1290" s="256"/>
      <c r="B1290" s="98"/>
      <c r="C1290" s="254"/>
      <c r="D1290" s="254"/>
      <c r="E1290" s="255"/>
    </row>
    <row r="1291" spans="1:5" ht="15.75">
      <c r="A1291" s="256"/>
      <c r="B1291" s="98"/>
      <c r="C1291" s="254"/>
      <c r="D1291" s="254"/>
      <c r="E1291" s="255"/>
    </row>
    <row r="1292" spans="1:5" ht="15.75">
      <c r="A1292" s="256"/>
      <c r="B1292" s="98"/>
      <c r="C1292" s="254"/>
      <c r="D1292" s="254"/>
      <c r="E1292" s="255"/>
    </row>
    <row r="1293" spans="1:5" ht="15.75">
      <c r="A1293" s="256"/>
      <c r="B1293" s="98"/>
      <c r="C1293" s="254"/>
      <c r="D1293" s="254"/>
      <c r="E1293" s="255"/>
    </row>
    <row r="1294" spans="1:5" ht="15.75">
      <c r="A1294" s="256"/>
      <c r="B1294" s="98"/>
      <c r="C1294" s="254"/>
      <c r="D1294" s="254"/>
      <c r="E1294" s="255"/>
    </row>
    <row r="1295" spans="1:5" ht="15.75">
      <c r="A1295" s="256"/>
      <c r="B1295" s="98"/>
      <c r="C1295" s="254"/>
      <c r="D1295" s="254"/>
      <c r="E1295" s="255"/>
    </row>
    <row r="1296" spans="1:5" ht="15.75">
      <c r="A1296" s="256"/>
      <c r="B1296" s="98"/>
      <c r="C1296" s="254"/>
      <c r="D1296" s="254"/>
      <c r="E1296" s="255"/>
    </row>
    <row r="1297" spans="1:5" ht="15.75">
      <c r="A1297" s="256"/>
      <c r="B1297" s="98"/>
      <c r="C1297" s="254"/>
      <c r="D1297" s="254"/>
      <c r="E1297" s="255"/>
    </row>
    <row r="1298" spans="1:5" ht="15.75">
      <c r="A1298" s="256"/>
      <c r="B1298" s="98"/>
      <c r="C1298" s="254"/>
      <c r="D1298" s="254"/>
      <c r="E1298" s="255"/>
    </row>
    <row r="1299" spans="1:5" ht="15.75">
      <c r="A1299" s="256"/>
      <c r="B1299" s="98"/>
      <c r="C1299" s="254"/>
      <c r="D1299" s="254"/>
      <c r="E1299" s="255"/>
    </row>
    <row r="1300" spans="1:5" ht="15.75">
      <c r="A1300" s="256"/>
      <c r="B1300" s="98"/>
      <c r="C1300" s="254"/>
      <c r="D1300" s="254"/>
      <c r="E1300" s="255"/>
    </row>
    <row r="1301" spans="1:5" ht="15.75">
      <c r="A1301" s="256"/>
      <c r="B1301" s="98"/>
      <c r="C1301" s="254"/>
      <c r="D1301" s="254"/>
      <c r="E1301" s="255"/>
    </row>
    <row r="1302" spans="1:5" ht="15.75">
      <c r="A1302" s="256"/>
      <c r="B1302" s="98"/>
      <c r="C1302" s="254"/>
      <c r="D1302" s="254"/>
      <c r="E1302" s="255"/>
    </row>
    <row r="1303" spans="1:5" ht="15.75">
      <c r="A1303" s="256"/>
      <c r="B1303" s="98"/>
      <c r="C1303" s="254"/>
      <c r="D1303" s="254"/>
      <c r="E1303" s="255"/>
    </row>
    <row r="1304" spans="1:5" ht="15.75">
      <c r="A1304" s="256"/>
      <c r="B1304" s="98"/>
      <c r="C1304" s="254"/>
      <c r="D1304" s="254"/>
      <c r="E1304" s="255"/>
    </row>
    <row r="1305" spans="1:5" ht="15.75">
      <c r="A1305" s="256"/>
      <c r="B1305" s="98"/>
      <c r="C1305" s="254"/>
      <c r="D1305" s="254"/>
      <c r="E1305" s="255"/>
    </row>
    <row r="1306" spans="1:5" ht="15.75">
      <c r="A1306" s="256"/>
      <c r="B1306" s="98"/>
      <c r="C1306" s="254"/>
      <c r="D1306" s="254"/>
      <c r="E1306" s="255"/>
    </row>
    <row r="1307" spans="1:5" ht="15.75">
      <c r="A1307" s="256"/>
      <c r="B1307" s="98"/>
      <c r="C1307" s="254"/>
      <c r="D1307" s="254"/>
      <c r="E1307" s="255"/>
    </row>
    <row r="1308" spans="1:5" ht="15.75">
      <c r="A1308" s="256"/>
      <c r="B1308" s="98"/>
      <c r="C1308" s="254"/>
      <c r="D1308" s="254"/>
      <c r="E1308" s="255"/>
    </row>
    <row r="1309" spans="1:5" ht="15.75">
      <c r="A1309" s="256"/>
      <c r="B1309" s="98"/>
      <c r="C1309" s="254"/>
      <c r="D1309" s="254"/>
      <c r="E1309" s="255"/>
    </row>
    <row r="1310" spans="1:5" ht="15.75">
      <c r="A1310" s="256"/>
      <c r="B1310" s="98"/>
      <c r="C1310" s="254"/>
      <c r="D1310" s="254"/>
      <c r="E1310" s="255"/>
    </row>
    <row r="1311" spans="1:5" ht="15.75">
      <c r="A1311" s="256"/>
      <c r="B1311" s="98"/>
      <c r="C1311" s="254"/>
      <c r="D1311" s="254"/>
      <c r="E1311" s="255"/>
    </row>
    <row r="1312" spans="1:5" ht="15.75">
      <c r="A1312" s="256"/>
      <c r="B1312" s="98"/>
      <c r="C1312" s="254"/>
      <c r="D1312" s="254"/>
      <c r="E1312" s="255"/>
    </row>
    <row r="1313" spans="1:5" ht="15.75">
      <c r="A1313" s="256"/>
      <c r="B1313" s="98"/>
      <c r="C1313" s="254"/>
      <c r="D1313" s="254"/>
      <c r="E1313" s="255"/>
    </row>
    <row r="1314" spans="1:5" ht="15.75">
      <c r="A1314" s="256"/>
      <c r="B1314" s="98"/>
      <c r="C1314" s="254"/>
      <c r="D1314" s="254"/>
      <c r="E1314" s="255"/>
    </row>
    <row r="1315" spans="1:5" ht="15.75">
      <c r="A1315" s="256"/>
      <c r="B1315" s="98"/>
      <c r="C1315" s="254"/>
      <c r="D1315" s="254"/>
      <c r="E1315" s="255"/>
    </row>
    <row r="1316" spans="1:5" ht="15.75">
      <c r="A1316" s="256"/>
      <c r="B1316" s="98"/>
      <c r="C1316" s="254"/>
      <c r="D1316" s="254"/>
      <c r="E1316" s="255"/>
    </row>
    <row r="1317" spans="1:5" ht="15.75">
      <c r="A1317" s="256"/>
      <c r="B1317" s="98"/>
      <c r="C1317" s="254"/>
      <c r="D1317" s="254"/>
      <c r="E1317" s="255"/>
    </row>
    <row r="1318" spans="1:5" ht="15.75">
      <c r="A1318" s="256"/>
      <c r="B1318" s="98"/>
      <c r="C1318" s="254"/>
      <c r="D1318" s="254"/>
      <c r="E1318" s="255"/>
    </row>
    <row r="1319" spans="1:5" ht="15.75">
      <c r="A1319" s="256"/>
      <c r="B1319" s="98"/>
      <c r="C1319" s="254"/>
      <c r="D1319" s="254"/>
      <c r="E1319" s="255"/>
    </row>
    <row r="1320" spans="1:5" ht="15.75">
      <c r="A1320" s="256"/>
      <c r="B1320" s="98"/>
      <c r="C1320" s="254"/>
      <c r="D1320" s="254"/>
      <c r="E1320" s="255"/>
    </row>
    <row r="1321" spans="1:5" ht="15.75">
      <c r="A1321" s="256"/>
      <c r="B1321" s="98"/>
      <c r="C1321" s="254"/>
      <c r="D1321" s="254"/>
      <c r="E1321" s="255"/>
    </row>
    <row r="1322" spans="1:5" ht="15.75">
      <c r="A1322" s="256"/>
      <c r="B1322" s="98"/>
      <c r="C1322" s="254"/>
      <c r="D1322" s="254"/>
      <c r="E1322" s="255"/>
    </row>
    <row r="1323" spans="1:5" ht="15.75">
      <c r="A1323" s="256"/>
      <c r="B1323" s="98"/>
      <c r="C1323" s="254"/>
      <c r="D1323" s="254"/>
      <c r="E1323" s="255"/>
    </row>
    <row r="1324" spans="1:5" ht="15.75">
      <c r="A1324" s="256"/>
      <c r="B1324" s="98"/>
      <c r="C1324" s="254"/>
      <c r="D1324" s="254"/>
      <c r="E1324" s="255"/>
    </row>
    <row r="1325" spans="1:5" ht="15.75">
      <c r="A1325" s="256"/>
      <c r="B1325" s="98"/>
      <c r="C1325" s="254"/>
      <c r="D1325" s="254"/>
      <c r="E1325" s="255"/>
    </row>
    <row r="1326" spans="1:5" ht="15.75">
      <c r="A1326" s="256"/>
      <c r="B1326" s="98"/>
      <c r="C1326" s="254"/>
      <c r="D1326" s="254"/>
      <c r="E1326" s="255"/>
    </row>
    <row r="1327" spans="1:5" ht="15.75">
      <c r="A1327" s="256"/>
      <c r="B1327" s="98"/>
      <c r="C1327" s="254"/>
      <c r="D1327" s="254"/>
      <c r="E1327" s="255"/>
    </row>
    <row r="1328" spans="1:5" ht="15.75">
      <c r="A1328" s="256"/>
      <c r="B1328" s="98"/>
      <c r="C1328" s="254"/>
      <c r="D1328" s="254"/>
      <c r="E1328" s="255"/>
    </row>
    <row r="1329" spans="1:5" ht="15.75">
      <c r="A1329" s="256"/>
      <c r="B1329" s="98"/>
      <c r="C1329" s="254"/>
      <c r="D1329" s="254"/>
      <c r="E1329" s="255"/>
    </row>
    <row r="1330" spans="1:5" ht="15.75">
      <c r="A1330" s="256"/>
      <c r="B1330" s="98"/>
      <c r="C1330" s="254"/>
      <c r="D1330" s="254"/>
      <c r="E1330" s="255"/>
    </row>
    <row r="1331" spans="1:5" ht="15.75">
      <c r="A1331" s="256"/>
      <c r="B1331" s="98"/>
      <c r="C1331" s="254"/>
      <c r="D1331" s="254"/>
      <c r="E1331" s="255"/>
    </row>
    <row r="1332" spans="1:5" ht="15.75">
      <c r="A1332" s="256"/>
      <c r="B1332" s="98"/>
      <c r="C1332" s="254"/>
      <c r="D1332" s="254"/>
      <c r="E1332" s="255"/>
    </row>
    <row r="1333" spans="1:5" ht="15.75">
      <c r="A1333" s="256"/>
      <c r="B1333" s="98"/>
      <c r="C1333" s="254"/>
      <c r="D1333" s="254"/>
      <c r="E1333" s="255"/>
    </row>
    <row r="1334" spans="1:5" ht="15.75">
      <c r="A1334" s="256"/>
      <c r="B1334" s="98"/>
      <c r="C1334" s="254"/>
      <c r="D1334" s="254"/>
      <c r="E1334" s="255"/>
    </row>
    <row r="1335" spans="1:5" ht="15.75">
      <c r="A1335" s="256"/>
      <c r="B1335" s="98"/>
      <c r="C1335" s="254"/>
      <c r="D1335" s="254"/>
      <c r="E1335" s="255"/>
    </row>
    <row r="1336" spans="1:5" ht="15.75">
      <c r="A1336" s="256"/>
      <c r="B1336" s="98"/>
      <c r="C1336" s="254"/>
      <c r="D1336" s="254"/>
      <c r="E1336" s="255"/>
    </row>
    <row r="1337" spans="1:5" ht="15.75">
      <c r="A1337" s="256"/>
      <c r="B1337" s="98"/>
      <c r="C1337" s="254"/>
      <c r="D1337" s="254"/>
      <c r="E1337" s="255"/>
    </row>
    <row r="1338" spans="1:5" ht="15.75">
      <c r="A1338" s="256"/>
      <c r="B1338" s="98"/>
      <c r="C1338" s="254"/>
      <c r="D1338" s="254"/>
      <c r="E1338" s="255"/>
    </row>
    <row r="1339" spans="1:5" ht="15.75">
      <c r="A1339" s="256"/>
      <c r="B1339" s="98"/>
      <c r="C1339" s="254"/>
      <c r="D1339" s="254"/>
      <c r="E1339" s="255"/>
    </row>
    <row r="1340" spans="1:5" ht="15.75">
      <c r="A1340" s="256"/>
      <c r="B1340" s="98"/>
      <c r="C1340" s="254"/>
      <c r="D1340" s="254"/>
      <c r="E1340" s="255"/>
    </row>
    <row r="1341" spans="1:5" ht="15.75">
      <c r="A1341" s="256"/>
      <c r="B1341" s="98"/>
      <c r="C1341" s="254"/>
      <c r="D1341" s="254"/>
      <c r="E1341" s="255"/>
    </row>
    <row r="1342" spans="1:5" ht="15.75">
      <c r="A1342" s="256"/>
      <c r="B1342" s="98"/>
      <c r="C1342" s="254"/>
      <c r="D1342" s="254"/>
      <c r="E1342" s="255"/>
    </row>
    <row r="1343" spans="1:5" ht="15.75">
      <c r="A1343" s="256"/>
      <c r="B1343" s="98"/>
      <c r="C1343" s="254"/>
      <c r="D1343" s="254"/>
      <c r="E1343" s="255"/>
    </row>
    <row r="1344" spans="1:5" ht="15.75">
      <c r="A1344" s="256"/>
      <c r="B1344" s="98"/>
      <c r="C1344" s="254"/>
      <c r="D1344" s="254"/>
      <c r="E1344" s="255"/>
    </row>
    <row r="1345" spans="1:5" ht="15.75">
      <c r="A1345" s="256"/>
      <c r="B1345" s="98"/>
      <c r="C1345" s="254"/>
      <c r="D1345" s="254"/>
      <c r="E1345" s="255"/>
    </row>
    <row r="1346" spans="1:5" ht="15.75">
      <c r="A1346" s="256"/>
      <c r="B1346" s="98"/>
      <c r="C1346" s="254"/>
      <c r="D1346" s="254"/>
      <c r="E1346" s="255"/>
    </row>
    <row r="1347" spans="1:5" ht="15.75">
      <c r="A1347" s="256"/>
      <c r="B1347" s="98"/>
      <c r="C1347" s="254"/>
      <c r="D1347" s="254"/>
      <c r="E1347" s="255"/>
    </row>
    <row r="1348" spans="1:5" ht="15.75">
      <c r="A1348" s="256"/>
      <c r="B1348" s="98"/>
      <c r="C1348" s="254"/>
      <c r="D1348" s="254"/>
      <c r="E1348" s="255"/>
    </row>
    <row r="1349" spans="1:5" ht="15.75">
      <c r="A1349" s="256"/>
      <c r="B1349" s="98"/>
      <c r="C1349" s="254"/>
      <c r="D1349" s="254"/>
      <c r="E1349" s="255"/>
    </row>
    <row r="1350" spans="1:5" ht="15.75">
      <c r="A1350" s="256"/>
      <c r="B1350" s="98"/>
      <c r="C1350" s="254"/>
      <c r="D1350" s="254"/>
      <c r="E1350" s="255"/>
    </row>
    <row r="1351" spans="1:5" ht="15.75">
      <c r="A1351" s="256"/>
      <c r="B1351" s="98"/>
      <c r="C1351" s="254"/>
      <c r="D1351" s="254"/>
      <c r="E1351" s="255"/>
    </row>
    <row r="1352" spans="1:5" ht="15.75">
      <c r="A1352" s="256"/>
      <c r="B1352" s="98"/>
      <c r="C1352" s="254"/>
      <c r="D1352" s="254"/>
      <c r="E1352" s="255"/>
    </row>
    <row r="1353" spans="1:5" ht="15.75">
      <c r="A1353" s="256"/>
      <c r="B1353" s="98"/>
      <c r="C1353" s="254"/>
      <c r="D1353" s="254"/>
      <c r="E1353" s="255"/>
    </row>
    <row r="1354" spans="1:5" ht="15.75">
      <c r="A1354" s="256"/>
      <c r="B1354" s="98"/>
      <c r="C1354" s="254"/>
      <c r="D1354" s="254"/>
      <c r="E1354" s="255"/>
    </row>
    <row r="1355" spans="1:5" ht="15.75">
      <c r="A1355" s="256"/>
      <c r="B1355" s="98"/>
      <c r="C1355" s="254"/>
      <c r="D1355" s="254"/>
      <c r="E1355" s="255"/>
    </row>
    <row r="1356" spans="1:5" ht="15.75">
      <c r="A1356" s="256"/>
      <c r="B1356" s="98"/>
      <c r="C1356" s="254"/>
      <c r="D1356" s="254"/>
      <c r="E1356" s="255"/>
    </row>
    <row r="1357" spans="1:5" ht="15.75">
      <c r="A1357" s="256"/>
      <c r="B1357" s="98"/>
      <c r="C1357" s="254"/>
      <c r="D1357" s="254"/>
      <c r="E1357" s="255"/>
    </row>
    <row r="1358" spans="1:5" ht="15.75">
      <c r="A1358" s="256"/>
      <c r="B1358" s="98"/>
      <c r="C1358" s="254"/>
      <c r="D1358" s="254"/>
      <c r="E1358" s="255"/>
    </row>
    <row r="1359" spans="1:5" ht="15.75">
      <c r="A1359" s="256"/>
      <c r="B1359" s="98"/>
      <c r="C1359" s="254"/>
      <c r="D1359" s="254"/>
      <c r="E1359" s="255"/>
    </row>
    <row r="1360" spans="1:5" ht="15.75">
      <c r="A1360" s="256"/>
      <c r="B1360" s="98"/>
      <c r="C1360" s="254"/>
      <c r="D1360" s="254"/>
      <c r="E1360" s="255"/>
    </row>
    <row r="1361" spans="1:5" ht="15.75">
      <c r="A1361" s="256"/>
      <c r="B1361" s="98"/>
      <c r="C1361" s="254"/>
      <c r="D1361" s="254"/>
      <c r="E1361" s="255"/>
    </row>
    <row r="1362" spans="1:5" ht="15.75">
      <c r="A1362" s="256"/>
      <c r="B1362" s="98"/>
      <c r="C1362" s="254"/>
      <c r="D1362" s="254"/>
      <c r="E1362" s="255"/>
    </row>
    <row r="1363" spans="1:5" ht="15.75">
      <c r="A1363" s="256"/>
      <c r="B1363" s="98"/>
      <c r="C1363" s="254"/>
      <c r="D1363" s="254"/>
      <c r="E1363" s="255"/>
    </row>
    <row r="1364" spans="1:5" ht="15.75">
      <c r="A1364" s="256"/>
      <c r="B1364" s="98"/>
      <c r="C1364" s="254"/>
      <c r="D1364" s="254"/>
      <c r="E1364" s="255"/>
    </row>
    <row r="1365" spans="1:5" ht="15.75">
      <c r="A1365" s="256"/>
      <c r="B1365" s="98"/>
      <c r="C1365" s="254"/>
      <c r="D1365" s="254"/>
      <c r="E1365" s="255"/>
    </row>
    <row r="1366" spans="1:5" ht="15.75">
      <c r="A1366" s="256"/>
      <c r="B1366" s="98"/>
      <c r="C1366" s="254"/>
      <c r="D1366" s="254"/>
      <c r="E1366" s="255"/>
    </row>
    <row r="1367" spans="1:5" ht="15.75">
      <c r="A1367" s="256"/>
      <c r="B1367" s="98"/>
      <c r="C1367" s="254"/>
      <c r="D1367" s="254"/>
      <c r="E1367" s="255"/>
    </row>
    <row r="1368" spans="1:5" ht="15.75">
      <c r="A1368" s="256"/>
      <c r="B1368" s="98"/>
      <c r="C1368" s="254"/>
      <c r="D1368" s="254"/>
      <c r="E1368" s="255"/>
    </row>
    <row r="1369" spans="1:5" ht="15.75">
      <c r="A1369" s="256"/>
      <c r="B1369" s="98"/>
      <c r="C1369" s="254"/>
      <c r="D1369" s="254"/>
      <c r="E1369" s="255"/>
    </row>
    <row r="1370" spans="1:5" ht="15.75">
      <c r="A1370" s="256"/>
      <c r="B1370" s="98"/>
      <c r="C1370" s="254"/>
      <c r="D1370" s="254"/>
      <c r="E1370" s="255"/>
    </row>
    <row r="1371" spans="1:5" ht="15.75">
      <c r="A1371" s="256"/>
      <c r="B1371" s="98"/>
      <c r="C1371" s="254"/>
      <c r="D1371" s="254"/>
      <c r="E1371" s="255"/>
    </row>
    <row r="1372" spans="1:5" ht="15.75">
      <c r="A1372" s="256"/>
      <c r="B1372" s="98"/>
      <c r="C1372" s="254"/>
      <c r="D1372" s="254"/>
      <c r="E1372" s="255"/>
    </row>
    <row r="1373" spans="1:5" ht="15.75">
      <c r="A1373" s="256"/>
      <c r="B1373" s="98"/>
      <c r="C1373" s="254"/>
      <c r="D1373" s="254"/>
      <c r="E1373" s="255"/>
    </row>
    <row r="1374" spans="1:5" ht="15.75">
      <c r="A1374" s="256"/>
      <c r="B1374" s="98"/>
      <c r="C1374" s="254"/>
      <c r="D1374" s="254"/>
      <c r="E1374" s="255"/>
    </row>
    <row r="1375" spans="1:5" ht="15.75">
      <c r="A1375" s="256"/>
      <c r="B1375" s="98"/>
      <c r="C1375" s="254"/>
      <c r="D1375" s="254"/>
      <c r="E1375" s="255"/>
    </row>
    <row r="1376" spans="1:5" ht="15.75">
      <c r="A1376" s="256"/>
      <c r="B1376" s="98"/>
      <c r="C1376" s="254"/>
      <c r="D1376" s="254"/>
      <c r="E1376" s="255"/>
    </row>
    <row r="1377" spans="1:5" ht="15.75">
      <c r="A1377" s="256"/>
      <c r="B1377" s="98"/>
      <c r="C1377" s="254"/>
      <c r="D1377" s="254"/>
      <c r="E1377" s="255"/>
    </row>
    <row r="1378" spans="1:5" ht="15.75">
      <c r="A1378" s="256"/>
      <c r="B1378" s="98"/>
      <c r="C1378" s="254"/>
      <c r="D1378" s="254"/>
      <c r="E1378" s="255"/>
    </row>
    <row r="1379" spans="1:5" ht="15.75">
      <c r="A1379" s="256"/>
      <c r="B1379" s="98"/>
      <c r="C1379" s="254"/>
      <c r="D1379" s="254"/>
      <c r="E1379" s="255"/>
    </row>
    <row r="1380" spans="1:5" ht="15.75">
      <c r="A1380" s="256"/>
      <c r="B1380" s="98"/>
      <c r="C1380" s="254"/>
      <c r="D1380" s="254"/>
      <c r="E1380" s="255"/>
    </row>
    <row r="1381" spans="1:5" ht="15.75">
      <c r="A1381" s="256"/>
      <c r="B1381" s="98"/>
      <c r="C1381" s="254"/>
      <c r="D1381" s="254"/>
      <c r="E1381" s="255"/>
    </row>
    <row r="1382" spans="1:5" ht="15.75">
      <c r="A1382" s="256"/>
      <c r="B1382" s="98"/>
      <c r="C1382" s="254"/>
      <c r="D1382" s="254"/>
      <c r="E1382" s="255"/>
    </row>
    <row r="1383" spans="1:5" ht="15.75">
      <c r="A1383" s="256"/>
      <c r="B1383" s="98"/>
      <c r="C1383" s="254"/>
      <c r="D1383" s="254"/>
      <c r="E1383" s="255"/>
    </row>
    <row r="1384" spans="1:5" ht="15.75">
      <c r="A1384" s="256"/>
      <c r="B1384" s="98"/>
      <c r="C1384" s="254"/>
      <c r="D1384" s="254"/>
      <c r="E1384" s="255"/>
    </row>
    <row r="1385" spans="1:5" ht="15.75">
      <c r="A1385" s="256"/>
      <c r="B1385" s="98"/>
      <c r="C1385" s="254"/>
      <c r="D1385" s="254"/>
      <c r="E1385" s="255"/>
    </row>
    <row r="1386" spans="1:5" ht="15.75">
      <c r="A1386" s="256"/>
      <c r="B1386" s="98"/>
      <c r="C1386" s="254"/>
      <c r="D1386" s="254"/>
      <c r="E1386" s="255"/>
    </row>
    <row r="1387" spans="1:5" ht="15.75">
      <c r="A1387" s="256"/>
      <c r="B1387" s="98"/>
      <c r="C1387" s="254"/>
      <c r="D1387" s="254"/>
      <c r="E1387" s="255"/>
    </row>
    <row r="1388" spans="1:5" ht="15.75">
      <c r="A1388" s="256"/>
      <c r="B1388" s="98"/>
      <c r="C1388" s="254"/>
      <c r="D1388" s="254"/>
      <c r="E1388" s="255"/>
    </row>
    <row r="1389" spans="1:5" ht="15.75">
      <c r="A1389" s="256"/>
      <c r="B1389" s="98"/>
      <c r="C1389" s="254"/>
      <c r="D1389" s="254"/>
      <c r="E1389" s="255"/>
    </row>
    <row r="1390" spans="1:5" ht="15.75">
      <c r="A1390" s="256"/>
      <c r="B1390" s="98"/>
      <c r="C1390" s="254"/>
      <c r="D1390" s="254"/>
      <c r="E1390" s="255"/>
    </row>
    <row r="1391" spans="1:5" ht="15.75">
      <c r="A1391" s="256"/>
      <c r="B1391" s="98"/>
      <c r="C1391" s="254"/>
      <c r="D1391" s="254"/>
      <c r="E1391" s="255"/>
    </row>
    <row r="1392" spans="1:5" ht="15.75">
      <c r="A1392" s="256"/>
      <c r="B1392" s="98"/>
      <c r="C1392" s="254"/>
      <c r="D1392" s="254"/>
      <c r="E1392" s="255"/>
    </row>
    <row r="1393" spans="1:5" ht="15.75">
      <c r="A1393" s="256"/>
      <c r="B1393" s="98"/>
      <c r="C1393" s="254"/>
      <c r="D1393" s="254"/>
      <c r="E1393" s="255"/>
    </row>
    <row r="1394" spans="1:5" ht="15.75">
      <c r="A1394" s="256"/>
      <c r="B1394" s="98"/>
      <c r="C1394" s="254"/>
      <c r="D1394" s="254"/>
      <c r="E1394" s="255"/>
    </row>
    <row r="1395" spans="1:5" ht="15.75">
      <c r="A1395" s="256"/>
      <c r="B1395" s="98"/>
      <c r="C1395" s="254"/>
      <c r="D1395" s="254"/>
      <c r="E1395" s="255"/>
    </row>
    <row r="1396" spans="1:5" ht="15.75">
      <c r="A1396" s="256"/>
      <c r="B1396" s="98"/>
      <c r="C1396" s="254"/>
      <c r="D1396" s="254"/>
      <c r="E1396" s="255"/>
    </row>
    <row r="1397" spans="1:5" ht="15.75">
      <c r="A1397" s="256"/>
      <c r="B1397" s="98"/>
      <c r="C1397" s="254"/>
      <c r="D1397" s="254"/>
      <c r="E1397" s="255"/>
    </row>
    <row r="1398" spans="1:5" ht="15.75">
      <c r="A1398" s="256"/>
      <c r="B1398" s="98"/>
      <c r="C1398" s="254"/>
      <c r="D1398" s="254"/>
      <c r="E1398" s="255"/>
    </row>
    <row r="1399" spans="1:5" ht="15.75">
      <c r="A1399" s="256"/>
      <c r="B1399" s="98"/>
      <c r="C1399" s="254"/>
      <c r="D1399" s="254"/>
      <c r="E1399" s="255"/>
    </row>
    <row r="1400" spans="1:5" ht="15.75">
      <c r="A1400" s="256"/>
      <c r="B1400" s="98"/>
      <c r="C1400" s="254"/>
      <c r="D1400" s="254"/>
      <c r="E1400" s="255"/>
    </row>
    <row r="1401" spans="1:5" ht="15.75">
      <c r="A1401" s="256"/>
      <c r="B1401" s="98"/>
      <c r="C1401" s="254"/>
      <c r="D1401" s="254"/>
      <c r="E1401" s="255"/>
    </row>
    <row r="1402" spans="1:5" ht="15.75">
      <c r="A1402" s="256"/>
      <c r="B1402" s="98"/>
      <c r="C1402" s="254"/>
      <c r="D1402" s="254"/>
      <c r="E1402" s="255"/>
    </row>
    <row r="1403" spans="1:5" ht="15.75">
      <c r="A1403" s="256"/>
      <c r="B1403" s="98"/>
      <c r="C1403" s="254"/>
      <c r="D1403" s="254"/>
      <c r="E1403" s="255"/>
    </row>
    <row r="1404" spans="1:5" ht="15.75">
      <c r="A1404" s="256"/>
      <c r="B1404" s="98"/>
      <c r="C1404" s="254"/>
      <c r="D1404" s="254"/>
      <c r="E1404" s="255"/>
    </row>
    <row r="1405" spans="1:5" ht="15.75">
      <c r="A1405" s="256"/>
      <c r="B1405" s="98"/>
      <c r="C1405" s="254"/>
      <c r="D1405" s="254"/>
      <c r="E1405" s="255"/>
    </row>
    <row r="1406" spans="1:5" ht="15.75">
      <c r="A1406" s="256"/>
      <c r="B1406" s="98"/>
      <c r="C1406" s="254"/>
      <c r="D1406" s="254"/>
      <c r="E1406" s="255"/>
    </row>
    <row r="1407" spans="1:5" ht="15.75">
      <c r="A1407" s="256"/>
      <c r="B1407" s="98"/>
      <c r="C1407" s="254"/>
      <c r="D1407" s="254"/>
      <c r="E1407" s="255"/>
    </row>
    <row r="1408" spans="1:5" ht="15.75">
      <c r="A1408" s="256"/>
      <c r="B1408" s="98"/>
      <c r="C1408" s="254"/>
      <c r="D1408" s="254"/>
      <c r="E1408" s="255"/>
    </row>
    <row r="1409" spans="1:5" ht="15.75">
      <c r="A1409" s="256"/>
      <c r="B1409" s="98"/>
      <c r="C1409" s="254"/>
      <c r="D1409" s="254"/>
      <c r="E1409" s="255"/>
    </row>
    <row r="1410" spans="1:5" ht="15.75">
      <c r="A1410" s="256"/>
      <c r="B1410" s="98"/>
      <c r="C1410" s="254"/>
      <c r="D1410" s="254"/>
      <c r="E1410" s="255"/>
    </row>
    <row r="1411" spans="1:5" ht="15.75">
      <c r="A1411" s="256"/>
      <c r="B1411" s="98"/>
      <c r="C1411" s="254"/>
      <c r="D1411" s="254"/>
      <c r="E1411" s="255"/>
    </row>
    <row r="1412" spans="1:5" ht="15.75">
      <c r="A1412" s="256"/>
      <c r="B1412" s="98"/>
      <c r="C1412" s="254"/>
      <c r="D1412" s="254"/>
      <c r="E1412" s="255"/>
    </row>
    <row r="1413" spans="1:5" ht="15.75">
      <c r="A1413" s="256"/>
      <c r="B1413" s="98"/>
      <c r="C1413" s="254"/>
      <c r="D1413" s="254"/>
      <c r="E1413" s="255"/>
    </row>
    <row r="1414" spans="1:5" ht="15.75">
      <c r="A1414" s="256"/>
      <c r="B1414" s="98"/>
      <c r="C1414" s="254"/>
      <c r="D1414" s="254"/>
      <c r="E1414" s="255"/>
    </row>
    <row r="1415" spans="1:5" ht="15.75">
      <c r="A1415" s="256"/>
      <c r="B1415" s="98"/>
      <c r="C1415" s="254"/>
      <c r="D1415" s="254"/>
      <c r="E1415" s="255"/>
    </row>
    <row r="1416" spans="1:5" ht="15.75">
      <c r="A1416" s="256"/>
      <c r="B1416" s="98"/>
      <c r="C1416" s="254"/>
      <c r="D1416" s="254"/>
      <c r="E1416" s="255"/>
    </row>
    <row r="1417" spans="1:5" ht="15.75">
      <c r="A1417" s="256"/>
      <c r="B1417" s="98"/>
      <c r="C1417" s="254"/>
      <c r="D1417" s="254"/>
      <c r="E1417" s="255"/>
    </row>
    <row r="1418" spans="1:5" ht="15.75">
      <c r="A1418" s="256"/>
      <c r="B1418" s="98"/>
      <c r="C1418" s="254"/>
      <c r="D1418" s="254"/>
      <c r="E1418" s="255"/>
    </row>
    <row r="1419" spans="1:5" ht="15.75">
      <c r="A1419" s="256"/>
      <c r="B1419" s="98"/>
      <c r="C1419" s="254"/>
      <c r="D1419" s="254"/>
      <c r="E1419" s="255"/>
    </row>
    <row r="1420" spans="1:5" ht="15.75">
      <c r="A1420" s="256"/>
      <c r="B1420" s="98"/>
      <c r="C1420" s="254"/>
      <c r="D1420" s="254"/>
      <c r="E1420" s="255"/>
    </row>
    <row r="1421" spans="1:5" ht="15.75">
      <c r="A1421" s="256"/>
      <c r="B1421" s="98"/>
      <c r="C1421" s="254"/>
      <c r="D1421" s="254"/>
      <c r="E1421" s="255"/>
    </row>
    <row r="1422" spans="1:5" ht="15.75">
      <c r="A1422" s="256"/>
      <c r="B1422" s="98"/>
      <c r="C1422" s="254"/>
      <c r="D1422" s="254"/>
      <c r="E1422" s="255"/>
    </row>
    <row r="1423" spans="1:5" ht="15.75">
      <c r="A1423" s="256"/>
      <c r="B1423" s="98"/>
      <c r="C1423" s="254"/>
      <c r="D1423" s="254"/>
      <c r="E1423" s="255"/>
    </row>
    <row r="1424" spans="1:5" ht="15.75">
      <c r="A1424" s="256"/>
      <c r="B1424" s="98"/>
      <c r="C1424" s="254"/>
      <c r="D1424" s="254"/>
      <c r="E1424" s="255"/>
    </row>
    <row r="1425" spans="1:5" ht="15.75">
      <c r="A1425" s="256"/>
      <c r="B1425" s="98"/>
      <c r="C1425" s="254"/>
      <c r="D1425" s="254"/>
      <c r="E1425" s="255"/>
    </row>
    <row r="1426" spans="1:5" ht="15.75">
      <c r="A1426" s="256"/>
      <c r="B1426" s="98"/>
      <c r="C1426" s="254"/>
      <c r="D1426" s="254"/>
      <c r="E1426" s="255"/>
    </row>
    <row r="1427" spans="1:5" ht="15.75">
      <c r="A1427" s="256"/>
      <c r="B1427" s="98"/>
      <c r="C1427" s="254"/>
      <c r="D1427" s="254"/>
      <c r="E1427" s="255"/>
    </row>
    <row r="1428" spans="1:5" ht="15.75">
      <c r="A1428" s="256"/>
      <c r="B1428" s="98"/>
      <c r="C1428" s="254"/>
      <c r="D1428" s="254"/>
      <c r="E1428" s="255"/>
    </row>
    <row r="1429" spans="1:5" ht="15.75">
      <c r="A1429" s="256"/>
      <c r="B1429" s="98"/>
      <c r="C1429" s="254"/>
      <c r="D1429" s="254"/>
      <c r="E1429" s="255"/>
    </row>
    <row r="1430" spans="1:5" ht="15.75">
      <c r="A1430" s="256"/>
      <c r="B1430" s="98"/>
      <c r="C1430" s="254"/>
      <c r="D1430" s="254"/>
      <c r="E1430" s="255"/>
    </row>
    <row r="1431" spans="1:5" ht="15.75">
      <c r="A1431" s="256"/>
      <c r="B1431" s="98"/>
      <c r="C1431" s="254"/>
      <c r="D1431" s="254"/>
      <c r="E1431" s="255"/>
    </row>
    <row r="1432" spans="1:5" ht="15.75">
      <c r="A1432" s="256"/>
      <c r="B1432" s="98"/>
      <c r="C1432" s="254"/>
      <c r="D1432" s="254"/>
      <c r="E1432" s="255"/>
    </row>
    <row r="1433" spans="1:5" ht="15.75">
      <c r="A1433" s="256"/>
      <c r="B1433" s="98"/>
      <c r="C1433" s="254"/>
      <c r="D1433" s="254"/>
      <c r="E1433" s="255"/>
    </row>
    <row r="1434" spans="1:5" ht="15.75">
      <c r="A1434" s="256"/>
      <c r="B1434" s="98"/>
      <c r="C1434" s="254"/>
      <c r="D1434" s="254"/>
      <c r="E1434" s="255"/>
    </row>
    <row r="1435" spans="1:5" ht="15.75">
      <c r="A1435" s="256"/>
      <c r="B1435" s="98"/>
      <c r="C1435" s="254"/>
      <c r="D1435" s="254"/>
      <c r="E1435" s="255"/>
    </row>
    <row r="1436" spans="1:5" ht="15.75">
      <c r="A1436" s="256"/>
      <c r="B1436" s="98"/>
      <c r="C1436" s="254"/>
      <c r="D1436" s="254"/>
      <c r="E1436" s="255"/>
    </row>
    <row r="1437" spans="1:5" ht="15.75">
      <c r="A1437" s="256"/>
      <c r="B1437" s="98"/>
      <c r="C1437" s="254"/>
      <c r="D1437" s="254"/>
      <c r="E1437" s="255"/>
    </row>
    <row r="1438" spans="1:5" ht="15.75">
      <c r="A1438" s="256"/>
      <c r="B1438" s="98"/>
      <c r="C1438" s="254"/>
      <c r="D1438" s="254"/>
      <c r="E1438" s="255"/>
    </row>
    <row r="1439" spans="1:5" ht="15.75">
      <c r="A1439" s="256"/>
      <c r="B1439" s="98"/>
      <c r="C1439" s="254"/>
      <c r="D1439" s="254"/>
      <c r="E1439" s="255"/>
    </row>
    <row r="1440" spans="1:5" ht="15.75">
      <c r="A1440" s="256"/>
      <c r="B1440" s="98"/>
      <c r="C1440" s="254"/>
      <c r="D1440" s="254"/>
      <c r="E1440" s="255"/>
    </row>
    <row r="1441" spans="1:5" ht="15.75">
      <c r="A1441" s="256"/>
      <c r="B1441" s="98"/>
      <c r="C1441" s="254"/>
      <c r="D1441" s="254"/>
      <c r="E1441" s="255"/>
    </row>
    <row r="1442" spans="1:5" ht="15.75">
      <c r="A1442" s="256"/>
      <c r="B1442" s="98"/>
      <c r="C1442" s="254"/>
      <c r="D1442" s="254"/>
      <c r="E1442" s="255"/>
    </row>
    <row r="1443" spans="1:5" ht="15.75">
      <c r="A1443" s="256"/>
      <c r="B1443" s="98"/>
      <c r="C1443" s="254"/>
      <c r="D1443" s="254"/>
      <c r="E1443" s="255"/>
    </row>
    <row r="1444" spans="1:5" ht="15.75">
      <c r="A1444" s="256"/>
      <c r="B1444" s="98"/>
      <c r="C1444" s="254"/>
      <c r="D1444" s="254"/>
      <c r="E1444" s="255"/>
    </row>
    <row r="1445" spans="1:5" ht="15.75">
      <c r="A1445" s="256"/>
      <c r="B1445" s="98"/>
      <c r="C1445" s="254"/>
      <c r="D1445" s="254"/>
      <c r="E1445" s="255"/>
    </row>
    <row r="1446" spans="1:5" ht="15.75">
      <c r="A1446" s="256"/>
      <c r="B1446" s="98"/>
      <c r="C1446" s="254"/>
      <c r="D1446" s="254"/>
      <c r="E1446" s="255"/>
    </row>
    <row r="1447" spans="1:5" ht="15.75">
      <c r="A1447" s="256"/>
      <c r="B1447" s="98"/>
      <c r="C1447" s="254"/>
      <c r="D1447" s="254"/>
      <c r="E1447" s="255"/>
    </row>
    <row r="1448" spans="1:5" ht="15.75">
      <c r="A1448" s="256"/>
      <c r="B1448" s="98"/>
      <c r="C1448" s="254"/>
      <c r="D1448" s="254"/>
      <c r="E1448" s="255"/>
    </row>
    <row r="1449" spans="1:5" ht="15.75">
      <c r="A1449" s="256"/>
      <c r="B1449" s="98"/>
      <c r="C1449" s="254"/>
      <c r="D1449" s="254"/>
      <c r="E1449" s="255"/>
    </row>
    <row r="1450" spans="1:5" ht="15.75">
      <c r="A1450" s="256"/>
      <c r="B1450" s="98"/>
      <c r="C1450" s="254"/>
      <c r="D1450" s="254"/>
      <c r="E1450" s="255"/>
    </row>
    <row r="1451" spans="1:5" ht="15.75">
      <c r="A1451" s="256"/>
      <c r="B1451" s="98"/>
      <c r="C1451" s="254"/>
      <c r="D1451" s="254"/>
      <c r="E1451" s="255"/>
    </row>
    <row r="1452" spans="1:5" ht="15.75">
      <c r="A1452" s="256"/>
      <c r="B1452" s="98"/>
      <c r="C1452" s="254"/>
      <c r="D1452" s="254"/>
      <c r="E1452" s="255"/>
    </row>
    <row r="1453" spans="1:5" ht="15.75">
      <c r="A1453" s="256"/>
      <c r="B1453" s="98"/>
      <c r="C1453" s="254"/>
      <c r="D1453" s="254"/>
      <c r="E1453" s="255"/>
    </row>
    <row r="1454" spans="1:5" ht="15.75">
      <c r="A1454" s="256"/>
      <c r="B1454" s="98"/>
      <c r="C1454" s="254"/>
      <c r="D1454" s="254"/>
      <c r="E1454" s="255"/>
    </row>
    <row r="1455" spans="1:5" ht="15.75">
      <c r="A1455" s="256"/>
      <c r="B1455" s="98"/>
      <c r="C1455" s="254"/>
      <c r="D1455" s="254"/>
      <c r="E1455" s="255"/>
    </row>
    <row r="1456" spans="1:5" ht="15.75">
      <c r="A1456" s="256"/>
      <c r="B1456" s="98"/>
      <c r="C1456" s="254"/>
      <c r="D1456" s="254"/>
      <c r="E1456" s="255"/>
    </row>
    <row r="1457" spans="1:5" ht="15.75">
      <c r="A1457" s="256"/>
      <c r="B1457" s="98"/>
      <c r="C1457" s="254"/>
      <c r="D1457" s="254"/>
      <c r="E1457" s="255"/>
    </row>
    <row r="1458" spans="1:5" ht="15.75">
      <c r="A1458" s="256"/>
      <c r="B1458" s="98"/>
      <c r="C1458" s="254"/>
      <c r="D1458" s="254"/>
      <c r="E1458" s="255"/>
    </row>
    <row r="1459" spans="1:5" ht="15.75">
      <c r="A1459" s="256"/>
      <c r="B1459" s="98"/>
      <c r="C1459" s="254"/>
      <c r="D1459" s="254"/>
      <c r="E1459" s="255"/>
    </row>
    <row r="1460" spans="1:5" ht="15.75">
      <c r="A1460" s="256"/>
      <c r="B1460" s="98"/>
      <c r="C1460" s="254"/>
      <c r="D1460" s="254"/>
      <c r="E1460" s="255"/>
    </row>
    <row r="1461" spans="1:5" ht="15.75">
      <c r="A1461" s="256"/>
      <c r="B1461" s="98"/>
      <c r="C1461" s="254"/>
      <c r="D1461" s="254"/>
      <c r="E1461" s="255"/>
    </row>
    <row r="1462" spans="1:5" ht="15.75">
      <c r="A1462" s="256"/>
      <c r="B1462" s="98"/>
      <c r="C1462" s="254"/>
      <c r="D1462" s="254"/>
      <c r="E1462" s="255"/>
    </row>
    <row r="1463" spans="1:5" ht="15.75">
      <c r="A1463" s="256"/>
      <c r="B1463" s="98"/>
      <c r="C1463" s="254"/>
      <c r="D1463" s="254"/>
      <c r="E1463" s="255"/>
    </row>
    <row r="1464" spans="1:5" ht="15.75">
      <c r="A1464" s="256"/>
      <c r="B1464" s="98"/>
      <c r="C1464" s="254"/>
      <c r="D1464" s="254"/>
      <c r="E1464" s="255"/>
    </row>
    <row r="1465" spans="1:5" ht="15.75">
      <c r="A1465" s="256"/>
      <c r="B1465" s="98"/>
      <c r="C1465" s="254"/>
      <c r="D1465" s="254"/>
      <c r="E1465" s="255"/>
    </row>
    <row r="1466" spans="1:5" ht="15.75">
      <c r="A1466" s="256"/>
      <c r="B1466" s="98"/>
      <c r="C1466" s="254"/>
      <c r="D1466" s="254"/>
      <c r="E1466" s="255"/>
    </row>
    <row r="1467" spans="1:5" ht="15.75">
      <c r="A1467" s="256"/>
      <c r="B1467" s="98"/>
      <c r="C1467" s="254"/>
      <c r="D1467" s="254"/>
      <c r="E1467" s="255"/>
    </row>
    <row r="1468" spans="1:5" ht="15.75">
      <c r="A1468" s="256"/>
      <c r="B1468" s="98"/>
      <c r="C1468" s="254"/>
      <c r="D1468" s="254"/>
      <c r="E1468" s="255"/>
    </row>
    <row r="1469" spans="1:5" ht="15.75">
      <c r="A1469" s="256"/>
      <c r="B1469" s="98"/>
      <c r="C1469" s="254"/>
      <c r="D1469" s="254"/>
      <c r="E1469" s="255"/>
    </row>
    <row r="1470" spans="1:5" ht="15.75">
      <c r="A1470" s="256"/>
      <c r="B1470" s="98"/>
      <c r="C1470" s="254"/>
      <c r="D1470" s="254"/>
      <c r="E1470" s="255"/>
    </row>
    <row r="1471" spans="1:5" ht="15.75">
      <c r="A1471" s="256"/>
      <c r="B1471" s="98"/>
      <c r="C1471" s="254"/>
      <c r="D1471" s="254"/>
      <c r="E1471" s="255"/>
    </row>
    <row r="1472" spans="1:5" ht="15.75">
      <c r="A1472" s="256"/>
      <c r="B1472" s="98"/>
      <c r="C1472" s="254"/>
      <c r="D1472" s="254"/>
      <c r="E1472" s="255"/>
    </row>
    <row r="1473" spans="1:5" ht="15.75">
      <c r="A1473" s="256"/>
      <c r="B1473" s="98"/>
      <c r="C1473" s="254"/>
      <c r="D1473" s="254"/>
      <c r="E1473" s="255"/>
    </row>
    <row r="1474" spans="1:5" ht="15.75">
      <c r="A1474" s="256"/>
      <c r="B1474" s="98"/>
      <c r="C1474" s="254"/>
      <c r="D1474" s="254"/>
      <c r="E1474" s="255"/>
    </row>
    <row r="1475" spans="1:5" ht="15.75">
      <c r="A1475" s="256"/>
      <c r="B1475" s="98"/>
      <c r="C1475" s="254"/>
      <c r="D1475" s="254"/>
      <c r="E1475" s="255"/>
    </row>
    <row r="1476" spans="1:5" ht="15.75">
      <c r="A1476" s="256"/>
      <c r="B1476" s="98"/>
      <c r="C1476" s="254"/>
      <c r="D1476" s="254"/>
      <c r="E1476" s="255"/>
    </row>
    <row r="1477" spans="1:5" ht="15.75">
      <c r="A1477" s="256"/>
      <c r="B1477" s="98"/>
      <c r="C1477" s="254"/>
      <c r="D1477" s="254"/>
      <c r="E1477" s="255"/>
    </row>
    <row r="1478" spans="1:5" ht="15.75">
      <c r="A1478" s="256"/>
      <c r="B1478" s="98"/>
      <c r="C1478" s="254"/>
      <c r="D1478" s="254"/>
      <c r="E1478" s="255"/>
    </row>
    <row r="1479" spans="1:5" ht="15.75">
      <c r="A1479" s="256"/>
      <c r="B1479" s="98"/>
      <c r="C1479" s="254"/>
      <c r="D1479" s="254"/>
      <c r="E1479" s="255"/>
    </row>
    <row r="1480" spans="1:5" ht="15.75">
      <c r="A1480" s="256"/>
      <c r="B1480" s="98"/>
      <c r="C1480" s="254"/>
      <c r="D1480" s="254"/>
      <c r="E1480" s="255"/>
    </row>
    <row r="1481" spans="1:5" ht="15.75">
      <c r="A1481" s="256"/>
      <c r="B1481" s="98"/>
      <c r="C1481" s="254"/>
      <c r="D1481" s="254"/>
      <c r="E1481" s="255"/>
    </row>
    <row r="1482" spans="1:5" ht="15.75">
      <c r="A1482" s="256"/>
      <c r="B1482" s="98"/>
      <c r="C1482" s="254"/>
      <c r="D1482" s="254"/>
      <c r="E1482" s="255"/>
    </row>
    <row r="1483" spans="1:5" ht="15.75">
      <c r="A1483" s="256"/>
      <c r="B1483" s="98"/>
      <c r="C1483" s="254"/>
      <c r="D1483" s="254"/>
      <c r="E1483" s="255"/>
    </row>
    <row r="1484" spans="1:5" ht="15.75">
      <c r="A1484" s="256"/>
      <c r="B1484" s="98"/>
      <c r="C1484" s="254"/>
      <c r="D1484" s="254"/>
      <c r="E1484" s="255"/>
    </row>
    <row r="1485" spans="1:5" ht="15.75">
      <c r="A1485" s="256"/>
      <c r="B1485" s="98"/>
      <c r="C1485" s="254"/>
      <c r="D1485" s="254"/>
      <c r="E1485" s="255"/>
    </row>
    <row r="1486" spans="1:5" ht="15.75">
      <c r="A1486" s="256"/>
      <c r="B1486" s="98"/>
      <c r="C1486" s="254"/>
      <c r="D1486" s="254"/>
      <c r="E1486" s="255"/>
    </row>
    <row r="1487" spans="1:5" ht="15.75">
      <c r="A1487" s="256"/>
      <c r="B1487" s="98"/>
      <c r="C1487" s="254"/>
      <c r="D1487" s="254"/>
      <c r="E1487" s="255"/>
    </row>
    <row r="1488" spans="1:5" ht="15.75">
      <c r="A1488" s="256"/>
      <c r="B1488" s="98"/>
      <c r="C1488" s="254"/>
      <c r="D1488" s="254"/>
      <c r="E1488" s="255"/>
    </row>
    <row r="1489" spans="1:5" ht="15.75">
      <c r="A1489" s="256"/>
      <c r="B1489" s="98"/>
      <c r="C1489" s="254"/>
      <c r="D1489" s="254"/>
      <c r="E1489" s="255"/>
    </row>
    <row r="1490" spans="1:5" ht="15.75">
      <c r="A1490" s="256"/>
      <c r="B1490" s="98"/>
      <c r="C1490" s="254"/>
      <c r="D1490" s="254"/>
      <c r="E1490" s="255"/>
    </row>
    <row r="1491" spans="1:5" ht="15.75">
      <c r="A1491" s="256"/>
      <c r="B1491" s="98"/>
      <c r="C1491" s="254"/>
      <c r="D1491" s="254"/>
      <c r="E1491" s="255"/>
    </row>
    <row r="1492" spans="1:5" ht="15.75">
      <c r="A1492" s="256"/>
      <c r="B1492" s="98"/>
      <c r="C1492" s="254"/>
      <c r="D1492" s="254"/>
      <c r="E1492" s="255"/>
    </row>
    <row r="1493" spans="1:5" ht="15.75">
      <c r="A1493" s="256"/>
      <c r="B1493" s="98"/>
      <c r="C1493" s="254"/>
      <c r="D1493" s="254"/>
      <c r="E1493" s="255"/>
    </row>
    <row r="1494" spans="1:5" ht="15.75">
      <c r="A1494" s="256"/>
      <c r="B1494" s="98"/>
      <c r="C1494" s="254"/>
      <c r="D1494" s="254"/>
      <c r="E1494" s="255"/>
    </row>
    <row r="1495" spans="1:5" ht="15.75">
      <c r="A1495" s="256"/>
      <c r="B1495" s="98"/>
      <c r="C1495" s="254"/>
      <c r="D1495" s="254"/>
      <c r="E1495" s="255"/>
    </row>
    <row r="1496" spans="1:5" ht="15.75">
      <c r="A1496" s="256"/>
      <c r="B1496" s="98"/>
      <c r="C1496" s="254"/>
      <c r="D1496" s="254"/>
      <c r="E1496" s="255"/>
    </row>
    <row r="1497" spans="1:5" ht="15.75">
      <c r="A1497" s="256"/>
      <c r="B1497" s="98"/>
      <c r="C1497" s="254"/>
      <c r="D1497" s="254"/>
      <c r="E1497" s="255"/>
    </row>
    <row r="1498" spans="1:5" ht="15.75">
      <c r="A1498" s="256"/>
      <c r="B1498" s="98"/>
      <c r="C1498" s="254"/>
      <c r="D1498" s="254"/>
      <c r="E1498" s="255"/>
    </row>
    <row r="1499" spans="1:5" ht="15.75">
      <c r="A1499" s="256"/>
      <c r="B1499" s="98"/>
      <c r="C1499" s="254"/>
      <c r="D1499" s="254"/>
      <c r="E1499" s="255"/>
    </row>
    <row r="1500" spans="1:5" ht="15.75">
      <c r="A1500" s="256"/>
      <c r="B1500" s="98"/>
      <c r="C1500" s="254"/>
      <c r="D1500" s="254"/>
      <c r="E1500" s="255"/>
    </row>
    <row r="1501" spans="1:5" ht="15.75">
      <c r="A1501" s="256"/>
      <c r="B1501" s="98"/>
      <c r="C1501" s="254"/>
      <c r="D1501" s="254"/>
      <c r="E1501" s="255"/>
    </row>
    <row r="1502" spans="1:5" ht="15.75">
      <c r="A1502" s="256"/>
      <c r="B1502" s="98"/>
      <c r="C1502" s="254"/>
      <c r="D1502" s="254"/>
      <c r="E1502" s="255"/>
    </row>
    <row r="1503" spans="1:5" ht="15.75">
      <c r="A1503" s="256"/>
      <c r="B1503" s="98"/>
      <c r="C1503" s="254"/>
      <c r="D1503" s="254"/>
      <c r="E1503" s="255"/>
    </row>
    <row r="1504" spans="1:5" ht="15.75">
      <c r="A1504" s="256"/>
      <c r="B1504" s="98"/>
      <c r="C1504" s="254"/>
      <c r="D1504" s="254"/>
      <c r="E1504" s="255"/>
    </row>
    <row r="1505" spans="1:5" ht="15.75">
      <c r="A1505" s="256"/>
      <c r="B1505" s="98"/>
      <c r="C1505" s="254"/>
      <c r="D1505" s="254"/>
      <c r="E1505" s="255"/>
    </row>
    <row r="1506" spans="1:5" ht="15.75">
      <c r="A1506" s="256"/>
      <c r="B1506" s="98"/>
      <c r="C1506" s="254"/>
      <c r="D1506" s="254"/>
      <c r="E1506" s="255"/>
    </row>
    <row r="1507" spans="1:5" ht="15.75">
      <c r="A1507" s="256"/>
      <c r="B1507" s="98"/>
      <c r="C1507" s="254"/>
      <c r="D1507" s="254"/>
      <c r="E1507" s="255"/>
    </row>
    <row r="1508" spans="1:5" ht="15.75">
      <c r="A1508" s="256"/>
      <c r="B1508" s="98"/>
      <c r="C1508" s="254"/>
      <c r="D1508" s="254"/>
      <c r="E1508" s="255"/>
    </row>
    <row r="1509" spans="1:5" ht="15.75">
      <c r="A1509" s="256"/>
      <c r="B1509" s="98"/>
      <c r="C1509" s="254"/>
      <c r="D1509" s="254"/>
      <c r="E1509" s="255"/>
    </row>
    <row r="1510" spans="1:5" ht="15.75">
      <c r="A1510" s="256"/>
      <c r="B1510" s="98"/>
      <c r="C1510" s="254"/>
      <c r="D1510" s="254"/>
      <c r="E1510" s="255"/>
    </row>
    <row r="1511" spans="1:5" ht="15.75">
      <c r="A1511" s="256"/>
      <c r="B1511" s="98"/>
      <c r="C1511" s="254"/>
      <c r="D1511" s="254"/>
      <c r="E1511" s="255"/>
    </row>
    <row r="1512" spans="1:5" ht="15.75">
      <c r="A1512" s="256"/>
      <c r="B1512" s="98"/>
      <c r="C1512" s="254"/>
      <c r="D1512" s="254"/>
      <c r="E1512" s="255"/>
    </row>
    <row r="1513" spans="1:5" ht="15.75">
      <c r="A1513" s="256"/>
      <c r="B1513" s="98"/>
      <c r="C1513" s="254"/>
      <c r="D1513" s="254"/>
      <c r="E1513" s="255"/>
    </row>
    <row r="1514" spans="1:5" ht="15.75">
      <c r="A1514" s="256"/>
      <c r="B1514" s="98"/>
      <c r="C1514" s="254"/>
      <c r="D1514" s="254"/>
      <c r="E1514" s="255"/>
    </row>
    <row r="1515" spans="1:5" ht="15.75">
      <c r="A1515" s="256"/>
      <c r="B1515" s="98"/>
      <c r="C1515" s="254"/>
      <c r="D1515" s="254"/>
      <c r="E1515" s="255"/>
    </row>
    <row r="1516" spans="1:5" ht="15.75">
      <c r="A1516" s="256"/>
      <c r="B1516" s="98"/>
      <c r="C1516" s="254"/>
      <c r="D1516" s="254"/>
      <c r="E1516" s="255"/>
    </row>
    <row r="1517" spans="1:5" ht="15.75">
      <c r="A1517" s="256"/>
      <c r="B1517" s="98"/>
      <c r="C1517" s="254"/>
      <c r="D1517" s="254"/>
      <c r="E1517" s="255"/>
    </row>
    <row r="1518" spans="1:5" ht="15.75">
      <c r="A1518" s="256"/>
      <c r="B1518" s="98"/>
      <c r="C1518" s="254"/>
      <c r="D1518" s="254"/>
      <c r="E1518" s="255"/>
    </row>
    <row r="1519" spans="1:5" ht="15.75">
      <c r="A1519" s="256"/>
      <c r="B1519" s="98"/>
      <c r="C1519" s="254"/>
      <c r="D1519" s="254"/>
      <c r="E1519" s="255"/>
    </row>
    <row r="1520" spans="1:5" ht="15.75">
      <c r="A1520" s="256"/>
      <c r="B1520" s="98"/>
      <c r="C1520" s="254"/>
      <c r="D1520" s="254"/>
      <c r="E1520" s="255"/>
    </row>
    <row r="1521" spans="1:5" ht="15.75">
      <c r="A1521" s="256"/>
      <c r="B1521" s="98"/>
      <c r="C1521" s="254"/>
      <c r="D1521" s="254"/>
      <c r="E1521" s="255"/>
    </row>
    <row r="1522" spans="1:5" ht="15.75">
      <c r="A1522" s="256"/>
      <c r="B1522" s="98"/>
      <c r="C1522" s="254"/>
      <c r="D1522" s="254"/>
      <c r="E1522" s="255"/>
    </row>
    <row r="1523" spans="1:5" ht="15.75">
      <c r="A1523" s="256"/>
      <c r="B1523" s="98"/>
      <c r="C1523" s="254"/>
      <c r="D1523" s="254"/>
      <c r="E1523" s="255"/>
    </row>
    <row r="1524" spans="1:5" ht="15.75">
      <c r="A1524" s="256"/>
      <c r="B1524" s="98"/>
      <c r="C1524" s="254"/>
      <c r="D1524" s="254"/>
      <c r="E1524" s="255"/>
    </row>
    <row r="1525" spans="1:5" ht="15.75">
      <c r="A1525" s="256"/>
      <c r="B1525" s="98"/>
      <c r="C1525" s="254"/>
      <c r="D1525" s="254"/>
      <c r="E1525" s="255"/>
    </row>
    <row r="1526" spans="1:5" ht="15.75">
      <c r="A1526" s="256"/>
      <c r="B1526" s="98"/>
      <c r="C1526" s="254"/>
      <c r="D1526" s="254"/>
      <c r="E1526" s="255"/>
    </row>
    <row r="1527" spans="1:5" ht="15.75">
      <c r="A1527" s="256"/>
      <c r="B1527" s="98"/>
      <c r="C1527" s="254"/>
      <c r="D1527" s="254"/>
      <c r="E1527" s="255"/>
    </row>
    <row r="1528" spans="1:5" ht="15.75">
      <c r="A1528" s="256"/>
      <c r="B1528" s="98"/>
      <c r="C1528" s="254"/>
      <c r="D1528" s="254"/>
      <c r="E1528" s="255"/>
    </row>
    <row r="1529" spans="1:5" ht="15.75">
      <c r="A1529" s="256"/>
      <c r="B1529" s="98"/>
      <c r="C1529" s="254"/>
      <c r="D1529" s="254"/>
      <c r="E1529" s="255"/>
    </row>
    <row r="1530" spans="1:5" ht="15.75">
      <c r="A1530" s="256"/>
      <c r="B1530" s="98"/>
      <c r="C1530" s="254"/>
      <c r="D1530" s="254"/>
      <c r="E1530" s="255"/>
    </row>
    <row r="1531" spans="1:5" ht="15.75">
      <c r="A1531" s="256"/>
      <c r="B1531" s="98"/>
      <c r="C1531" s="254"/>
      <c r="D1531" s="254"/>
      <c r="E1531" s="255"/>
    </row>
    <row r="1532" spans="1:5" ht="15.75">
      <c r="A1532" s="256"/>
      <c r="B1532" s="98"/>
      <c r="C1532" s="254"/>
      <c r="D1532" s="254"/>
      <c r="E1532" s="255"/>
    </row>
    <row r="1533" spans="1:5" ht="15.75">
      <c r="A1533" s="256"/>
      <c r="B1533" s="98"/>
      <c r="C1533" s="254"/>
      <c r="D1533" s="254"/>
      <c r="E1533" s="255"/>
    </row>
    <row r="1534" spans="1:5" ht="15.75">
      <c r="A1534" s="256"/>
      <c r="B1534" s="98"/>
      <c r="C1534" s="254"/>
      <c r="D1534" s="254"/>
      <c r="E1534" s="255"/>
    </row>
    <row r="1535" spans="1:5" ht="15.75">
      <c r="A1535" s="256"/>
      <c r="B1535" s="98"/>
      <c r="C1535" s="254"/>
      <c r="D1535" s="254"/>
      <c r="E1535" s="255"/>
    </row>
    <row r="1536" spans="1:5" ht="15.75">
      <c r="A1536" s="256"/>
      <c r="B1536" s="98"/>
      <c r="C1536" s="254"/>
      <c r="D1536" s="254"/>
      <c r="E1536" s="255"/>
    </row>
    <row r="1537" spans="1:5" ht="15.75">
      <c r="A1537" s="256"/>
      <c r="B1537" s="98"/>
      <c r="C1537" s="254"/>
      <c r="D1537" s="254"/>
      <c r="E1537" s="255"/>
    </row>
    <row r="1538" spans="1:5" ht="15.75">
      <c r="A1538" s="256"/>
      <c r="B1538" s="98"/>
      <c r="C1538" s="254"/>
      <c r="D1538" s="254"/>
      <c r="E1538" s="255"/>
    </row>
    <row r="1539" spans="1:5" ht="15.75">
      <c r="A1539" s="256"/>
      <c r="B1539" s="98"/>
      <c r="C1539" s="254"/>
      <c r="D1539" s="254"/>
      <c r="E1539" s="255"/>
    </row>
    <row r="1540" spans="1:5" ht="15.75">
      <c r="A1540" s="256"/>
      <c r="B1540" s="98"/>
      <c r="C1540" s="254"/>
      <c r="D1540" s="254"/>
      <c r="E1540" s="255"/>
    </row>
    <row r="1541" spans="1:5" ht="15.75">
      <c r="A1541" s="256"/>
      <c r="B1541" s="98"/>
      <c r="C1541" s="254"/>
      <c r="D1541" s="254"/>
      <c r="E1541" s="255"/>
    </row>
    <row r="1542" spans="1:5" ht="15.75">
      <c r="A1542" s="256"/>
      <c r="B1542" s="98"/>
      <c r="C1542" s="254"/>
      <c r="D1542" s="254"/>
      <c r="E1542" s="255"/>
    </row>
    <row r="1543" spans="1:5" ht="15.75">
      <c r="A1543" s="256"/>
      <c r="B1543" s="98"/>
      <c r="C1543" s="254"/>
      <c r="D1543" s="254"/>
      <c r="E1543" s="255"/>
    </row>
    <row r="1544" spans="1:5" ht="15.75">
      <c r="A1544" s="256"/>
      <c r="B1544" s="98"/>
      <c r="C1544" s="254"/>
      <c r="D1544" s="254"/>
      <c r="E1544" s="255"/>
    </row>
    <row r="1545" spans="1:5" ht="15.75">
      <c r="A1545" s="256"/>
      <c r="B1545" s="98"/>
      <c r="C1545" s="254"/>
      <c r="D1545" s="254"/>
      <c r="E1545" s="255"/>
    </row>
    <row r="1546" spans="1:5" ht="15.75">
      <c r="A1546" s="256"/>
      <c r="B1546" s="98"/>
      <c r="C1546" s="254"/>
      <c r="D1546" s="254"/>
      <c r="E1546" s="255"/>
    </row>
    <row r="1547" spans="1:5" ht="15.75">
      <c r="A1547" s="256"/>
      <c r="B1547" s="98"/>
      <c r="C1547" s="254"/>
      <c r="D1547" s="254"/>
      <c r="E1547" s="255"/>
    </row>
    <row r="1548" spans="1:5" ht="15.75">
      <c r="A1548" s="256"/>
      <c r="B1548" s="98"/>
      <c r="C1548" s="254"/>
      <c r="D1548" s="254"/>
      <c r="E1548" s="255"/>
    </row>
    <row r="1549" spans="1:5" ht="15.75">
      <c r="A1549" s="256"/>
      <c r="B1549" s="98"/>
      <c r="C1549" s="254"/>
      <c r="D1549" s="254"/>
      <c r="E1549" s="255"/>
    </row>
    <row r="1550" spans="1:5" ht="15.75">
      <c r="A1550" s="256"/>
      <c r="B1550" s="98"/>
      <c r="C1550" s="254"/>
      <c r="D1550" s="254"/>
      <c r="E1550" s="255"/>
    </row>
    <row r="1551" spans="1:5" ht="15.75">
      <c r="A1551" s="256"/>
      <c r="B1551" s="98"/>
      <c r="C1551" s="254"/>
      <c r="D1551" s="254"/>
      <c r="E1551" s="255"/>
    </row>
    <row r="1552" spans="1:5" ht="15.75">
      <c r="A1552" s="256"/>
      <c r="B1552" s="98"/>
      <c r="C1552" s="254"/>
      <c r="D1552" s="254"/>
      <c r="E1552" s="255"/>
    </row>
    <row r="1553" spans="1:5" ht="15.75">
      <c r="A1553" s="256"/>
      <c r="B1553" s="98"/>
      <c r="C1553" s="254"/>
      <c r="D1553" s="254"/>
      <c r="E1553" s="255"/>
    </row>
    <row r="1554" spans="1:5" ht="15.75">
      <c r="A1554" s="256"/>
      <c r="B1554" s="98"/>
      <c r="C1554" s="254"/>
      <c r="D1554" s="254"/>
      <c r="E1554" s="255"/>
    </row>
    <row r="1555" spans="1:5" ht="15.75">
      <c r="A1555" s="256"/>
      <c r="B1555" s="98"/>
      <c r="C1555" s="254"/>
      <c r="D1555" s="254"/>
      <c r="E1555" s="255"/>
    </row>
    <row r="1556" spans="1:5" ht="15.75">
      <c r="A1556" s="256"/>
      <c r="B1556" s="98"/>
      <c r="C1556" s="254"/>
      <c r="D1556" s="254"/>
      <c r="E1556" s="255"/>
    </row>
    <row r="1557" spans="1:5" ht="15.75">
      <c r="A1557" s="256"/>
      <c r="B1557" s="98"/>
      <c r="C1557" s="254"/>
      <c r="D1557" s="254"/>
      <c r="E1557" s="255"/>
    </row>
    <row r="1558" spans="1:5" ht="15.75">
      <c r="A1558" s="256"/>
      <c r="B1558" s="98"/>
      <c r="C1558" s="254"/>
      <c r="D1558" s="254"/>
      <c r="E1558" s="255"/>
    </row>
    <row r="1559" spans="1:5" ht="15.75">
      <c r="A1559" s="256"/>
      <c r="B1559" s="98"/>
      <c r="C1559" s="254"/>
      <c r="D1559" s="254"/>
      <c r="E1559" s="255"/>
    </row>
    <row r="1560" spans="1:5" ht="15.75">
      <c r="A1560" s="256"/>
      <c r="B1560" s="98"/>
      <c r="C1560" s="254"/>
      <c r="D1560" s="254"/>
      <c r="E1560" s="255"/>
    </row>
    <row r="1561" spans="1:5" ht="15.75">
      <c r="A1561" s="256"/>
      <c r="B1561" s="98"/>
      <c r="C1561" s="254"/>
      <c r="D1561" s="254"/>
      <c r="E1561" s="255"/>
    </row>
    <row r="1562" spans="1:5" ht="15.75">
      <c r="A1562" s="256"/>
      <c r="B1562" s="98"/>
      <c r="C1562" s="254"/>
      <c r="D1562" s="254"/>
      <c r="E1562" s="255"/>
    </row>
    <row r="1563" spans="1:5" ht="15.75">
      <c r="A1563" s="256"/>
      <c r="B1563" s="98"/>
      <c r="C1563" s="254"/>
      <c r="D1563" s="254"/>
      <c r="E1563" s="255"/>
    </row>
    <row r="1564" spans="1:5" ht="15.75">
      <c r="A1564" s="256"/>
      <c r="B1564" s="98"/>
      <c r="C1564" s="254"/>
      <c r="D1564" s="254"/>
      <c r="E1564" s="255"/>
    </row>
    <row r="1565" spans="1:5" ht="15.75">
      <c r="A1565" s="256"/>
      <c r="B1565" s="98"/>
      <c r="C1565" s="254"/>
      <c r="D1565" s="254"/>
      <c r="E1565" s="255"/>
    </row>
    <row r="1566" spans="1:5" ht="15.75">
      <c r="A1566" s="256"/>
      <c r="B1566" s="98"/>
      <c r="C1566" s="254"/>
      <c r="D1566" s="254"/>
      <c r="E1566" s="255"/>
    </row>
    <row r="1567" spans="1:5" ht="15.75">
      <c r="A1567" s="256"/>
      <c r="B1567" s="98"/>
      <c r="C1567" s="254"/>
      <c r="D1567" s="254"/>
      <c r="E1567" s="255"/>
    </row>
    <row r="1568" spans="1:5" ht="15.75">
      <c r="A1568" s="256"/>
      <c r="B1568" s="98"/>
      <c r="C1568" s="254"/>
      <c r="D1568" s="254"/>
      <c r="E1568" s="255"/>
    </row>
    <row r="1569" spans="1:5" ht="15.75">
      <c r="A1569" s="256"/>
      <c r="B1569" s="98"/>
      <c r="C1569" s="254"/>
      <c r="D1569" s="254"/>
      <c r="E1569" s="255"/>
    </row>
    <row r="1570" spans="1:5" ht="15.75">
      <c r="A1570" s="256"/>
      <c r="B1570" s="98"/>
      <c r="C1570" s="254"/>
      <c r="D1570" s="254"/>
      <c r="E1570" s="255"/>
    </row>
    <row r="1571" spans="1:5" ht="15.75">
      <c r="A1571" s="256"/>
      <c r="B1571" s="98"/>
      <c r="C1571" s="254"/>
      <c r="D1571" s="254"/>
      <c r="E1571" s="255"/>
    </row>
    <row r="1572" spans="1:5" ht="15.75">
      <c r="A1572" s="256"/>
      <c r="B1572" s="98"/>
      <c r="C1572" s="254"/>
      <c r="D1572" s="254"/>
      <c r="E1572" s="255"/>
    </row>
    <row r="1573" spans="1:5" ht="15.75">
      <c r="A1573" s="256"/>
      <c r="B1573" s="98"/>
      <c r="C1573" s="254"/>
      <c r="D1573" s="254"/>
      <c r="E1573" s="255"/>
    </row>
    <row r="1574" spans="1:5" ht="15.75">
      <c r="A1574" s="256"/>
      <c r="B1574" s="98"/>
      <c r="C1574" s="254"/>
      <c r="D1574" s="254"/>
      <c r="E1574" s="255"/>
    </row>
    <row r="1575" spans="1:5" ht="15.75">
      <c r="A1575" s="256"/>
      <c r="B1575" s="98"/>
      <c r="C1575" s="254"/>
      <c r="D1575" s="254"/>
      <c r="E1575" s="255"/>
    </row>
    <row r="1576" spans="1:5" ht="15.75">
      <c r="A1576" s="256"/>
      <c r="B1576" s="98"/>
      <c r="C1576" s="254"/>
      <c r="D1576" s="254"/>
      <c r="E1576" s="255"/>
    </row>
    <row r="1577" spans="1:5" ht="15.75">
      <c r="A1577" s="256"/>
      <c r="B1577" s="98"/>
      <c r="C1577" s="254"/>
      <c r="D1577" s="254"/>
      <c r="E1577" s="255"/>
    </row>
    <row r="1578" spans="1:5" ht="15.75">
      <c r="A1578" s="256"/>
      <c r="B1578" s="98"/>
      <c r="C1578" s="254"/>
      <c r="D1578" s="254"/>
      <c r="E1578" s="255"/>
    </row>
    <row r="1579" spans="1:5" ht="15.75">
      <c r="A1579" s="256"/>
      <c r="B1579" s="98"/>
      <c r="C1579" s="254"/>
      <c r="D1579" s="254"/>
      <c r="E1579" s="255"/>
    </row>
    <row r="1580" spans="1:5" ht="15.75">
      <c r="A1580" s="256"/>
      <c r="B1580" s="98"/>
      <c r="C1580" s="254"/>
      <c r="D1580" s="254"/>
      <c r="E1580" s="255"/>
    </row>
    <row r="1581" spans="1:5" ht="15.75">
      <c r="A1581" s="256"/>
      <c r="B1581" s="98"/>
      <c r="C1581" s="254"/>
      <c r="D1581" s="254"/>
      <c r="E1581" s="255"/>
    </row>
    <row r="1582" spans="1:5" ht="15.75">
      <c r="A1582" s="256"/>
      <c r="B1582" s="98"/>
      <c r="C1582" s="254"/>
      <c r="D1582" s="254"/>
      <c r="E1582" s="255"/>
    </row>
    <row r="1583" spans="1:5" ht="15.75">
      <c r="A1583" s="256"/>
      <c r="B1583" s="98"/>
      <c r="C1583" s="254"/>
      <c r="D1583" s="254"/>
      <c r="E1583" s="255"/>
    </row>
    <row r="1584" spans="1:5" ht="15.75">
      <c r="A1584" s="256"/>
      <c r="B1584" s="98"/>
      <c r="C1584" s="254"/>
      <c r="D1584" s="254"/>
      <c r="E1584" s="255"/>
    </row>
    <row r="1585" spans="1:5" ht="15.75">
      <c r="A1585" s="256"/>
      <c r="B1585" s="98"/>
      <c r="C1585" s="254"/>
      <c r="D1585" s="254"/>
      <c r="E1585" s="255"/>
    </row>
    <row r="1586" spans="1:5" ht="15.75">
      <c r="A1586" s="256"/>
      <c r="B1586" s="98"/>
      <c r="C1586" s="254"/>
      <c r="D1586" s="254"/>
      <c r="E1586" s="255"/>
    </row>
    <row r="1587" spans="1:5" ht="15.75">
      <c r="A1587" s="256"/>
      <c r="B1587" s="98"/>
      <c r="C1587" s="254"/>
      <c r="D1587" s="254"/>
      <c r="E1587" s="255"/>
    </row>
    <row r="1588" spans="1:5" ht="15.75">
      <c r="A1588" s="256"/>
      <c r="B1588" s="98"/>
      <c r="C1588" s="254"/>
      <c r="D1588" s="254"/>
      <c r="E1588" s="255"/>
    </row>
    <row r="1589" spans="1:5" ht="15.75">
      <c r="A1589" s="256"/>
      <c r="B1589" s="98"/>
      <c r="C1589" s="254"/>
      <c r="D1589" s="254"/>
      <c r="E1589" s="255"/>
    </row>
    <row r="1590" spans="1:5" ht="15.75">
      <c r="A1590" s="256"/>
      <c r="B1590" s="98"/>
      <c r="C1590" s="254"/>
      <c r="D1590" s="254"/>
      <c r="E1590" s="255"/>
    </row>
    <row r="1591" spans="1:5" ht="15.75">
      <c r="A1591" s="256"/>
      <c r="B1591" s="98"/>
      <c r="C1591" s="254"/>
      <c r="D1591" s="254"/>
      <c r="E1591" s="255"/>
    </row>
    <row r="1592" spans="1:5" ht="15.75">
      <c r="A1592" s="256"/>
      <c r="B1592" s="98"/>
      <c r="C1592" s="254"/>
      <c r="D1592" s="254"/>
      <c r="E1592" s="255"/>
    </row>
    <row r="1593" spans="1:5" ht="15.75">
      <c r="A1593" s="256"/>
      <c r="B1593" s="98"/>
      <c r="C1593" s="254"/>
      <c r="D1593" s="254"/>
      <c r="E1593" s="255"/>
    </row>
    <row r="1594" spans="1:5" ht="15.75">
      <c r="A1594" s="256"/>
      <c r="B1594" s="98"/>
      <c r="C1594" s="254"/>
      <c r="D1594" s="254"/>
      <c r="E1594" s="255"/>
    </row>
    <row r="1595" spans="1:5" ht="15.75">
      <c r="A1595" s="256"/>
      <c r="B1595" s="98"/>
      <c r="C1595" s="254"/>
      <c r="D1595" s="254"/>
      <c r="E1595" s="255"/>
    </row>
    <row r="1596" spans="1:5" ht="15.75">
      <c r="A1596" s="256"/>
      <c r="B1596" s="98"/>
      <c r="C1596" s="254"/>
      <c r="D1596" s="254"/>
      <c r="E1596" s="255"/>
    </row>
    <row r="1597" spans="1:5" ht="15.75">
      <c r="A1597" s="256"/>
      <c r="B1597" s="98"/>
      <c r="C1597" s="254"/>
      <c r="D1597" s="254"/>
      <c r="E1597" s="255"/>
    </row>
    <row r="1598" spans="1:5" ht="15.75">
      <c r="A1598" s="256"/>
      <c r="B1598" s="98"/>
      <c r="C1598" s="254"/>
      <c r="D1598" s="254"/>
      <c r="E1598" s="255"/>
    </row>
    <row r="1599" spans="1:5" ht="15.75">
      <c r="A1599" s="256"/>
      <c r="B1599" s="98"/>
      <c r="C1599" s="254"/>
      <c r="D1599" s="254"/>
      <c r="E1599" s="255"/>
    </row>
    <row r="1600" spans="1:5" ht="15.75">
      <c r="A1600" s="256"/>
      <c r="B1600" s="98"/>
      <c r="C1600" s="254"/>
      <c r="D1600" s="254"/>
      <c r="E1600" s="255"/>
    </row>
    <row r="1601" spans="1:5" ht="15.75">
      <c r="A1601" s="256"/>
      <c r="B1601" s="98"/>
      <c r="C1601" s="254"/>
      <c r="D1601" s="254"/>
      <c r="E1601" s="255"/>
    </row>
    <row r="1602" spans="1:5" ht="15.75">
      <c r="A1602" s="256"/>
      <c r="B1602" s="98"/>
      <c r="C1602" s="254"/>
      <c r="D1602" s="254"/>
      <c r="E1602" s="255"/>
    </row>
    <row r="1603" spans="1:5" ht="15.75">
      <c r="A1603" s="256"/>
      <c r="B1603" s="98"/>
      <c r="C1603" s="254"/>
      <c r="D1603" s="254"/>
      <c r="E1603" s="255"/>
    </row>
    <row r="1604" spans="1:5" ht="15.75">
      <c r="A1604" s="256"/>
      <c r="B1604" s="98"/>
      <c r="C1604" s="254"/>
      <c r="D1604" s="254"/>
      <c r="E1604" s="255"/>
    </row>
    <row r="1605" spans="1:5" ht="15.75">
      <c r="A1605" s="256"/>
      <c r="B1605" s="98"/>
      <c r="C1605" s="254"/>
      <c r="D1605" s="254"/>
      <c r="E1605" s="255"/>
    </row>
    <row r="1606" spans="1:5" ht="15.75">
      <c r="A1606" s="256"/>
      <c r="B1606" s="98"/>
      <c r="C1606" s="254"/>
      <c r="D1606" s="254"/>
      <c r="E1606" s="255"/>
    </row>
    <row r="1607" spans="1:5" ht="15.75">
      <c r="A1607" s="256"/>
      <c r="B1607" s="98"/>
      <c r="C1607" s="254"/>
      <c r="D1607" s="254"/>
      <c r="E1607" s="255"/>
    </row>
    <row r="1608" spans="1:5" ht="15.75">
      <c r="A1608" s="256"/>
      <c r="B1608" s="98"/>
      <c r="C1608" s="254"/>
      <c r="D1608" s="254"/>
      <c r="E1608" s="255"/>
    </row>
    <row r="1609" spans="1:5" ht="15.75">
      <c r="A1609" s="256"/>
      <c r="B1609" s="98"/>
      <c r="C1609" s="254"/>
      <c r="D1609" s="254"/>
      <c r="E1609" s="255"/>
    </row>
    <row r="1610" spans="1:5" ht="15.75">
      <c r="A1610" s="256"/>
      <c r="B1610" s="98"/>
      <c r="C1610" s="254"/>
      <c r="D1610" s="254"/>
      <c r="E1610" s="255"/>
    </row>
    <row r="1611" spans="1:5" ht="15.75">
      <c r="A1611" s="256"/>
      <c r="B1611" s="98"/>
      <c r="C1611" s="254"/>
      <c r="D1611" s="254"/>
      <c r="E1611" s="255"/>
    </row>
    <row r="1612" spans="1:5" ht="15.75">
      <c r="A1612" s="256"/>
      <c r="B1612" s="98"/>
      <c r="C1612" s="254"/>
      <c r="D1612" s="254"/>
      <c r="E1612" s="255"/>
    </row>
    <row r="1613" spans="1:5" ht="15.75">
      <c r="A1613" s="256"/>
      <c r="B1613" s="98"/>
      <c r="C1613" s="254"/>
      <c r="D1613" s="254"/>
      <c r="E1613" s="255"/>
    </row>
    <row r="1614" spans="1:5" ht="15.75">
      <c r="A1614" s="256"/>
      <c r="B1614" s="98"/>
      <c r="C1614" s="254"/>
      <c r="D1614" s="254"/>
      <c r="E1614" s="255"/>
    </row>
    <row r="1615" spans="1:5" ht="15.75">
      <c r="A1615" s="256"/>
      <c r="B1615" s="98"/>
      <c r="C1615" s="254"/>
      <c r="D1615" s="254"/>
      <c r="E1615" s="255"/>
    </row>
    <row r="1616" spans="1:5" ht="15.75">
      <c r="A1616" s="256"/>
      <c r="B1616" s="98"/>
      <c r="C1616" s="254"/>
      <c r="D1616" s="254"/>
      <c r="E1616" s="255"/>
    </row>
    <row r="1617" spans="1:5" ht="15.75">
      <c r="A1617" s="256"/>
      <c r="B1617" s="98"/>
      <c r="C1617" s="254"/>
      <c r="D1617" s="254"/>
      <c r="E1617" s="255"/>
    </row>
    <row r="1618" spans="1:5" ht="15.75">
      <c r="A1618" s="256"/>
      <c r="B1618" s="98"/>
      <c r="C1618" s="254"/>
      <c r="D1618" s="254"/>
      <c r="E1618" s="255"/>
    </row>
    <row r="1619" spans="1:5" ht="15.75">
      <c r="A1619" s="256"/>
      <c r="B1619" s="98"/>
      <c r="C1619" s="254"/>
      <c r="D1619" s="254"/>
      <c r="E1619" s="255"/>
    </row>
    <row r="1620" spans="1:5" ht="15.75">
      <c r="A1620" s="256"/>
      <c r="B1620" s="98"/>
      <c r="C1620" s="254"/>
      <c r="D1620" s="254"/>
      <c r="E1620" s="255"/>
    </row>
    <row r="1621" spans="1:5" ht="15.75">
      <c r="A1621" s="256"/>
      <c r="B1621" s="98"/>
      <c r="C1621" s="254"/>
      <c r="D1621" s="254"/>
      <c r="E1621" s="255"/>
    </row>
    <row r="1622" spans="1:5" ht="15.75">
      <c r="A1622" s="256"/>
      <c r="B1622" s="98"/>
      <c r="C1622" s="254"/>
      <c r="D1622" s="254"/>
      <c r="E1622" s="255"/>
    </row>
    <row r="1623" spans="1:5" ht="15.75">
      <c r="A1623" s="256"/>
      <c r="B1623" s="98"/>
      <c r="C1623" s="254"/>
      <c r="D1623" s="254"/>
      <c r="E1623" s="255"/>
    </row>
    <row r="1624" spans="1:5" ht="15.75">
      <c r="A1624" s="256"/>
      <c r="B1624" s="98"/>
      <c r="C1624" s="254"/>
      <c r="D1624" s="254"/>
      <c r="E1624" s="255"/>
    </row>
    <row r="1625" spans="1:5" ht="15.75">
      <c r="A1625" s="256"/>
      <c r="B1625" s="98"/>
      <c r="C1625" s="254"/>
      <c r="D1625" s="254"/>
      <c r="E1625" s="255"/>
    </row>
    <row r="1626" spans="1:5" ht="15.75">
      <c r="A1626" s="256"/>
      <c r="B1626" s="98"/>
      <c r="C1626" s="254"/>
      <c r="D1626" s="254"/>
      <c r="E1626" s="255"/>
    </row>
    <row r="1627" spans="1:5" ht="15.75">
      <c r="A1627" s="256"/>
      <c r="B1627" s="98"/>
      <c r="C1627" s="254"/>
      <c r="D1627" s="254"/>
      <c r="E1627" s="255"/>
    </row>
    <row r="1628" spans="1:5" ht="15.75">
      <c r="A1628" s="256"/>
      <c r="B1628" s="98"/>
      <c r="C1628" s="254"/>
      <c r="D1628" s="254"/>
      <c r="E1628" s="255"/>
    </row>
    <row r="1629" spans="1:5" ht="15.75">
      <c r="A1629" s="256"/>
      <c r="B1629" s="98"/>
      <c r="C1629" s="254"/>
      <c r="D1629" s="254"/>
      <c r="E1629" s="255"/>
    </row>
    <row r="1630" spans="1:5" ht="15.75">
      <c r="A1630" s="256"/>
      <c r="B1630" s="98"/>
      <c r="C1630" s="254"/>
      <c r="D1630" s="254"/>
      <c r="E1630" s="255"/>
    </row>
    <row r="1631" spans="1:5" ht="15.75">
      <c r="A1631" s="256"/>
      <c r="B1631" s="98"/>
      <c r="C1631" s="254"/>
      <c r="D1631" s="254"/>
      <c r="E1631" s="255"/>
    </row>
    <row r="1632" spans="1:5" ht="15.75">
      <c r="A1632" s="256"/>
      <c r="B1632" s="98"/>
      <c r="C1632" s="254"/>
      <c r="D1632" s="254"/>
      <c r="E1632" s="255"/>
    </row>
    <row r="1633" spans="1:5" ht="15.75">
      <c r="A1633" s="256"/>
      <c r="B1633" s="98"/>
      <c r="C1633" s="254"/>
      <c r="D1633" s="254"/>
      <c r="E1633" s="255"/>
    </row>
    <row r="1634" spans="1:5" ht="15.75">
      <c r="A1634" s="256"/>
      <c r="B1634" s="98"/>
      <c r="C1634" s="254"/>
      <c r="D1634" s="254"/>
      <c r="E1634" s="255"/>
    </row>
    <row r="1635" spans="1:5" ht="15.75">
      <c r="A1635" s="256"/>
      <c r="B1635" s="98"/>
      <c r="C1635" s="254"/>
      <c r="D1635" s="254"/>
      <c r="E1635" s="255"/>
    </row>
    <row r="1636" spans="1:5" ht="15.75">
      <c r="A1636" s="256"/>
      <c r="B1636" s="98"/>
      <c r="C1636" s="254"/>
      <c r="D1636" s="254"/>
      <c r="E1636" s="255"/>
    </row>
    <row r="1637" spans="1:5" ht="15.75">
      <c r="A1637" s="256"/>
      <c r="B1637" s="98"/>
      <c r="C1637" s="254"/>
      <c r="D1637" s="254"/>
      <c r="E1637" s="255"/>
    </row>
    <row r="1638" spans="1:5" ht="15.75">
      <c r="A1638" s="256"/>
      <c r="B1638" s="98"/>
      <c r="C1638" s="254"/>
      <c r="D1638" s="254"/>
      <c r="E1638" s="255"/>
    </row>
    <row r="1639" spans="1:5" ht="15.75">
      <c r="A1639" s="256"/>
      <c r="B1639" s="98"/>
      <c r="C1639" s="254"/>
      <c r="D1639" s="254"/>
      <c r="E1639" s="255"/>
    </row>
    <row r="1640" spans="1:5" ht="15.75">
      <c r="A1640" s="256"/>
      <c r="B1640" s="98"/>
      <c r="C1640" s="254"/>
      <c r="D1640" s="254"/>
      <c r="E1640" s="255"/>
    </row>
    <row r="1641" spans="1:5" ht="15.75">
      <c r="A1641" s="256"/>
      <c r="B1641" s="98"/>
      <c r="C1641" s="254"/>
      <c r="D1641" s="254"/>
      <c r="E1641" s="255"/>
    </row>
    <row r="1642" spans="1:5" ht="15.75">
      <c r="A1642" s="256"/>
      <c r="B1642" s="98"/>
      <c r="C1642" s="254"/>
      <c r="D1642" s="254"/>
      <c r="E1642" s="255"/>
    </row>
    <row r="1643" spans="1:5" ht="15.75">
      <c r="A1643" s="256"/>
      <c r="B1643" s="98"/>
      <c r="C1643" s="254"/>
      <c r="D1643" s="254"/>
      <c r="E1643" s="255"/>
    </row>
    <row r="1644" spans="1:5" ht="15.75">
      <c r="A1644" s="256"/>
      <c r="B1644" s="98"/>
      <c r="C1644" s="254"/>
      <c r="D1644" s="254"/>
      <c r="E1644" s="255"/>
    </row>
    <row r="1645" spans="1:5" ht="15.75">
      <c r="A1645" s="256"/>
      <c r="B1645" s="98"/>
      <c r="C1645" s="254"/>
      <c r="D1645" s="254"/>
      <c r="E1645" s="255"/>
    </row>
    <row r="1646" spans="1:5" ht="15.75">
      <c r="A1646" s="256"/>
      <c r="B1646" s="98"/>
      <c r="C1646" s="254"/>
      <c r="D1646" s="254"/>
      <c r="E1646" s="255"/>
    </row>
    <row r="1647" spans="1:5" ht="15.75">
      <c r="A1647" s="256"/>
      <c r="B1647" s="98"/>
      <c r="C1647" s="254"/>
      <c r="D1647" s="254"/>
      <c r="E1647" s="255"/>
    </row>
    <row r="1648" spans="1:5" ht="15.75">
      <c r="A1648" s="256"/>
      <c r="B1648" s="98"/>
      <c r="C1648" s="254"/>
      <c r="D1648" s="254"/>
      <c r="E1648" s="255"/>
    </row>
    <row r="1649" spans="1:5" ht="15.75">
      <c r="A1649" s="256"/>
      <c r="B1649" s="98"/>
      <c r="C1649" s="254"/>
      <c r="D1649" s="254"/>
      <c r="E1649" s="255"/>
    </row>
    <row r="1650" spans="1:5" ht="15.75">
      <c r="A1650" s="256"/>
      <c r="B1650" s="98"/>
      <c r="C1650" s="254"/>
      <c r="D1650" s="254"/>
      <c r="E1650" s="255"/>
    </row>
    <row r="1651" spans="1:5" ht="15.75">
      <c r="A1651" s="256"/>
      <c r="B1651" s="98"/>
      <c r="C1651" s="254"/>
      <c r="D1651" s="254"/>
      <c r="E1651" s="255"/>
    </row>
    <row r="1652" spans="1:5" ht="15.75">
      <c r="A1652" s="256"/>
      <c r="B1652" s="98"/>
      <c r="C1652" s="254"/>
      <c r="D1652" s="254"/>
      <c r="E1652" s="255"/>
    </row>
    <row r="1653" spans="1:5" ht="15.75">
      <c r="A1653" s="256"/>
      <c r="B1653" s="98"/>
      <c r="C1653" s="254"/>
      <c r="D1653" s="254"/>
      <c r="E1653" s="255"/>
    </row>
    <row r="1654" spans="1:5" ht="15.75">
      <c r="A1654" s="256"/>
      <c r="B1654" s="98"/>
      <c r="C1654" s="254"/>
      <c r="D1654" s="254"/>
      <c r="E1654" s="255"/>
    </row>
    <row r="1655" spans="1:5" ht="15.75">
      <c r="A1655" s="256"/>
      <c r="B1655" s="98"/>
      <c r="C1655" s="254"/>
      <c r="D1655" s="254"/>
      <c r="E1655" s="255"/>
    </row>
    <row r="1656" spans="1:5" ht="15.75">
      <c r="A1656" s="256"/>
      <c r="B1656" s="98"/>
      <c r="C1656" s="254"/>
      <c r="D1656" s="254"/>
      <c r="E1656" s="255"/>
    </row>
    <row r="1657" spans="1:5" ht="15.75">
      <c r="A1657" s="256"/>
      <c r="B1657" s="98"/>
      <c r="C1657" s="254"/>
      <c r="D1657" s="254"/>
      <c r="E1657" s="255"/>
    </row>
    <row r="1658" spans="1:5" ht="15.75">
      <c r="A1658" s="256"/>
      <c r="B1658" s="98"/>
      <c r="C1658" s="254"/>
      <c r="D1658" s="254"/>
      <c r="E1658" s="255"/>
    </row>
    <row r="1659" spans="1:5" ht="15.75">
      <c r="A1659" s="256"/>
      <c r="B1659" s="98"/>
      <c r="C1659" s="254"/>
      <c r="D1659" s="254"/>
      <c r="E1659" s="255"/>
    </row>
    <row r="1660" spans="1:5" ht="15.75">
      <c r="A1660" s="256"/>
      <c r="B1660" s="98"/>
      <c r="C1660" s="254"/>
      <c r="D1660" s="254"/>
      <c r="E1660" s="255"/>
    </row>
    <row r="1661" spans="1:5" ht="15.75">
      <c r="A1661" s="256"/>
      <c r="B1661" s="98"/>
      <c r="C1661" s="254"/>
      <c r="D1661" s="254"/>
      <c r="E1661" s="255"/>
    </row>
    <row r="1662" spans="1:5" ht="15.75">
      <c r="A1662" s="256"/>
      <c r="B1662" s="98"/>
      <c r="C1662" s="254"/>
      <c r="D1662" s="254"/>
      <c r="E1662" s="255"/>
    </row>
    <row r="1663" spans="1:5" ht="15.75">
      <c r="A1663" s="256"/>
      <c r="B1663" s="98"/>
      <c r="C1663" s="254"/>
      <c r="D1663" s="254"/>
      <c r="E1663" s="255"/>
    </row>
    <row r="1664" spans="1:5" ht="15.75">
      <c r="A1664" s="256"/>
      <c r="B1664" s="98"/>
      <c r="C1664" s="254"/>
      <c r="D1664" s="254"/>
      <c r="E1664" s="255"/>
    </row>
    <row r="1665" spans="1:5" ht="15.75">
      <c r="A1665" s="256"/>
      <c r="B1665" s="98"/>
      <c r="C1665" s="254"/>
      <c r="D1665" s="254"/>
      <c r="E1665" s="255"/>
    </row>
    <row r="1666" spans="1:5" ht="15.75">
      <c r="A1666" s="256"/>
      <c r="B1666" s="98"/>
      <c r="C1666" s="254"/>
      <c r="D1666" s="254"/>
      <c r="E1666" s="255"/>
    </row>
    <row r="1667" spans="1:5" ht="15.75">
      <c r="A1667" s="256"/>
      <c r="B1667" s="98"/>
      <c r="C1667" s="254"/>
      <c r="D1667" s="254"/>
      <c r="E1667" s="255"/>
    </row>
    <row r="1668" spans="1:5" ht="15.75">
      <c r="A1668" s="256"/>
      <c r="B1668" s="98"/>
      <c r="C1668" s="254"/>
      <c r="D1668" s="254"/>
      <c r="E1668" s="255"/>
    </row>
    <row r="1669" spans="1:5" ht="15.75">
      <c r="A1669" s="256"/>
      <c r="B1669" s="98"/>
      <c r="C1669" s="254"/>
      <c r="D1669" s="254"/>
      <c r="E1669" s="255"/>
    </row>
    <row r="1670" spans="1:5" ht="15.75">
      <c r="A1670" s="256"/>
      <c r="B1670" s="98"/>
      <c r="C1670" s="254"/>
      <c r="D1670" s="254"/>
      <c r="E1670" s="255"/>
    </row>
    <row r="1671" spans="1:5" ht="15.75">
      <c r="A1671" s="256"/>
      <c r="B1671" s="98"/>
      <c r="C1671" s="254"/>
      <c r="D1671" s="254"/>
      <c r="E1671" s="255"/>
    </row>
    <row r="1672" spans="1:5" ht="15.75">
      <c r="A1672" s="256"/>
      <c r="B1672" s="98"/>
      <c r="C1672" s="254"/>
      <c r="D1672" s="254"/>
      <c r="E1672" s="255"/>
    </row>
    <row r="1673" spans="1:5" ht="15.75">
      <c r="A1673" s="256"/>
      <c r="B1673" s="98"/>
      <c r="C1673" s="254"/>
      <c r="D1673" s="254"/>
      <c r="E1673" s="255"/>
    </row>
    <row r="1674" spans="1:5" ht="15.75">
      <c r="A1674" s="256"/>
      <c r="B1674" s="98"/>
      <c r="C1674" s="254"/>
      <c r="D1674" s="254"/>
      <c r="E1674" s="255"/>
    </row>
    <row r="1675" spans="1:5" ht="15.75">
      <c r="A1675" s="256"/>
      <c r="B1675" s="98"/>
      <c r="C1675" s="254"/>
      <c r="D1675" s="254"/>
      <c r="E1675" s="255"/>
    </row>
    <row r="1676" spans="1:5" ht="15.75">
      <c r="A1676" s="256"/>
      <c r="B1676" s="98"/>
      <c r="C1676" s="254"/>
      <c r="D1676" s="254"/>
      <c r="E1676" s="255"/>
    </row>
    <row r="1677" spans="1:5" ht="15.75">
      <c r="A1677" s="256"/>
      <c r="B1677" s="98"/>
      <c r="C1677" s="254"/>
      <c r="D1677" s="254"/>
      <c r="E1677" s="255"/>
    </row>
    <row r="1678" spans="1:5" ht="15.75">
      <c r="A1678" s="256"/>
      <c r="B1678" s="98"/>
      <c r="C1678" s="254"/>
      <c r="D1678" s="254"/>
      <c r="E1678" s="255"/>
    </row>
    <row r="1679" spans="1:5" ht="15.75">
      <c r="A1679" s="256"/>
      <c r="B1679" s="98"/>
      <c r="C1679" s="254"/>
      <c r="D1679" s="254"/>
      <c r="E1679" s="255"/>
    </row>
    <row r="1680" spans="1:5" ht="15.75">
      <c r="A1680" s="256"/>
      <c r="B1680" s="98"/>
      <c r="C1680" s="254"/>
      <c r="D1680" s="254"/>
      <c r="E1680" s="255"/>
    </row>
    <row r="1681" spans="1:5" ht="15.75">
      <c r="A1681" s="256"/>
      <c r="B1681" s="98"/>
      <c r="C1681" s="254"/>
      <c r="D1681" s="254"/>
      <c r="E1681" s="255"/>
    </row>
    <row r="1682" spans="1:5" ht="15.75">
      <c r="A1682" s="256"/>
      <c r="B1682" s="98"/>
      <c r="C1682" s="254"/>
      <c r="D1682" s="254"/>
      <c r="E1682" s="255"/>
    </row>
    <row r="1683" spans="1:5" ht="15.75">
      <c r="A1683" s="256"/>
      <c r="B1683" s="98"/>
      <c r="C1683" s="254"/>
      <c r="D1683" s="254"/>
      <c r="E1683" s="255"/>
    </row>
    <row r="1684" spans="1:5" ht="15.75">
      <c r="A1684" s="256"/>
      <c r="B1684" s="98"/>
      <c r="C1684" s="254"/>
      <c r="D1684" s="254"/>
      <c r="E1684" s="255"/>
    </row>
    <row r="1685" spans="1:5" ht="15.75">
      <c r="A1685" s="256"/>
      <c r="B1685" s="98"/>
      <c r="C1685" s="254"/>
      <c r="D1685" s="254"/>
      <c r="E1685" s="255"/>
    </row>
    <row r="1686" spans="1:5" ht="15.75">
      <c r="A1686" s="256"/>
      <c r="B1686" s="98"/>
      <c r="C1686" s="254"/>
      <c r="D1686" s="254"/>
      <c r="E1686" s="255"/>
    </row>
    <row r="1687" spans="1:5" ht="15.75">
      <c r="A1687" s="256"/>
      <c r="B1687" s="98"/>
      <c r="C1687" s="254"/>
      <c r="D1687" s="254"/>
      <c r="E1687" s="255"/>
    </row>
    <row r="1688" spans="1:5" ht="15.75">
      <c r="A1688" s="256"/>
      <c r="B1688" s="98"/>
      <c r="C1688" s="254"/>
      <c r="D1688" s="254"/>
      <c r="E1688" s="255"/>
    </row>
    <row r="1689" spans="1:5" ht="15.75">
      <c r="A1689" s="256"/>
      <c r="B1689" s="98"/>
      <c r="C1689" s="254"/>
      <c r="D1689" s="254"/>
      <c r="E1689" s="255"/>
    </row>
    <row r="1690" spans="1:5" ht="15.75">
      <c r="A1690" s="256"/>
      <c r="B1690" s="98"/>
      <c r="C1690" s="254"/>
      <c r="D1690" s="254"/>
      <c r="E1690" s="255"/>
    </row>
    <row r="1691" spans="1:5" ht="15.75">
      <c r="A1691" s="256"/>
      <c r="B1691" s="98"/>
      <c r="C1691" s="254"/>
      <c r="D1691" s="254"/>
      <c r="E1691" s="255"/>
    </row>
    <row r="1692" spans="1:5" ht="15.75">
      <c r="A1692" s="256"/>
      <c r="B1692" s="98"/>
      <c r="C1692" s="254"/>
      <c r="D1692" s="254"/>
      <c r="E1692" s="255"/>
    </row>
    <row r="1693" spans="1:5" ht="15.75">
      <c r="A1693" s="256"/>
      <c r="B1693" s="98"/>
      <c r="C1693" s="254"/>
      <c r="D1693" s="254"/>
      <c r="E1693" s="255"/>
    </row>
    <row r="1694" spans="1:5" ht="15.75">
      <c r="A1694" s="256"/>
      <c r="B1694" s="98"/>
      <c r="C1694" s="254"/>
      <c r="D1694" s="254"/>
      <c r="E1694" s="255"/>
    </row>
    <row r="1695" spans="1:5" ht="15.75">
      <c r="A1695" s="256"/>
      <c r="B1695" s="98"/>
      <c r="C1695" s="254"/>
      <c r="D1695" s="254"/>
      <c r="E1695" s="255"/>
    </row>
    <row r="1696" spans="1:5" ht="15.75">
      <c r="A1696" s="256"/>
      <c r="B1696" s="98"/>
      <c r="C1696" s="254"/>
      <c r="D1696" s="254"/>
      <c r="E1696" s="255"/>
    </row>
    <row r="1697" spans="1:5" ht="15.75">
      <c r="A1697" s="256"/>
      <c r="B1697" s="98"/>
      <c r="C1697" s="254"/>
      <c r="D1697" s="254"/>
      <c r="E1697" s="255"/>
    </row>
    <row r="1698" spans="1:5" ht="15.75">
      <c r="A1698" s="256"/>
      <c r="B1698" s="98"/>
      <c r="C1698" s="254"/>
      <c r="D1698" s="254"/>
      <c r="E1698" s="255"/>
    </row>
    <row r="1699" spans="1:5" ht="15.75">
      <c r="A1699" s="256"/>
      <c r="B1699" s="98"/>
      <c r="C1699" s="254"/>
      <c r="D1699" s="254"/>
      <c r="E1699" s="255"/>
    </row>
    <row r="1700" spans="1:5" ht="15.75">
      <c r="A1700" s="256"/>
      <c r="B1700" s="98"/>
      <c r="C1700" s="254"/>
      <c r="D1700" s="254"/>
      <c r="E1700" s="255"/>
    </row>
    <row r="1701" spans="1:5" ht="15.75">
      <c r="A1701" s="256"/>
      <c r="B1701" s="98"/>
      <c r="C1701" s="254"/>
      <c r="D1701" s="254"/>
      <c r="E1701" s="255"/>
    </row>
    <row r="1702" spans="1:5" ht="15.75">
      <c r="A1702" s="256"/>
      <c r="B1702" s="98"/>
      <c r="C1702" s="254"/>
      <c r="D1702" s="254"/>
      <c r="E1702" s="255"/>
    </row>
    <row r="1703" spans="1:5" ht="15.75">
      <c r="A1703" s="256"/>
      <c r="B1703" s="98"/>
      <c r="C1703" s="254"/>
      <c r="D1703" s="254"/>
      <c r="E1703" s="255"/>
    </row>
    <row r="1704" spans="1:5" ht="15.75">
      <c r="A1704" s="256"/>
      <c r="B1704" s="98"/>
      <c r="C1704" s="254"/>
      <c r="D1704" s="254"/>
      <c r="E1704" s="255"/>
    </row>
    <row r="1705" spans="1:5" ht="15.75">
      <c r="A1705" s="256"/>
      <c r="B1705" s="98"/>
      <c r="C1705" s="254"/>
      <c r="D1705" s="254"/>
      <c r="E1705" s="255"/>
    </row>
    <row r="1706" spans="1:5" ht="15.75">
      <c r="A1706" s="256"/>
      <c r="B1706" s="98"/>
      <c r="C1706" s="254"/>
      <c r="D1706" s="254"/>
      <c r="E1706" s="255"/>
    </row>
    <row r="1707" spans="1:5" ht="15.75">
      <c r="A1707" s="256"/>
      <c r="B1707" s="98"/>
      <c r="C1707" s="254"/>
      <c r="D1707" s="254"/>
      <c r="E1707" s="255"/>
    </row>
    <row r="1708" spans="1:5" ht="15.75">
      <c r="A1708" s="256"/>
      <c r="B1708" s="98"/>
      <c r="C1708" s="254"/>
      <c r="D1708" s="254"/>
      <c r="E1708" s="255"/>
    </row>
    <row r="1709" spans="1:5" ht="15.75">
      <c r="A1709" s="256"/>
      <c r="B1709" s="98"/>
      <c r="C1709" s="254"/>
      <c r="D1709" s="254"/>
      <c r="E1709" s="255"/>
    </row>
    <row r="1710" spans="1:5" ht="15.75">
      <c r="A1710" s="256"/>
      <c r="B1710" s="98"/>
      <c r="C1710" s="254"/>
      <c r="D1710" s="254"/>
      <c r="E1710" s="255"/>
    </row>
    <row r="1711" spans="1:5" ht="15.75">
      <c r="A1711" s="256"/>
      <c r="B1711" s="98"/>
      <c r="C1711" s="254"/>
      <c r="D1711" s="254"/>
      <c r="E1711" s="255"/>
    </row>
    <row r="1712" spans="1:5" ht="15.75">
      <c r="A1712" s="256"/>
      <c r="B1712" s="98"/>
      <c r="C1712" s="254"/>
      <c r="D1712" s="254"/>
      <c r="E1712" s="255"/>
    </row>
    <row r="1713" spans="1:5" ht="15.75">
      <c r="A1713" s="256"/>
      <c r="B1713" s="98"/>
      <c r="C1713" s="254"/>
      <c r="D1713" s="254"/>
      <c r="E1713" s="255"/>
    </row>
    <row r="1714" spans="1:5" ht="15.75">
      <c r="A1714" s="256"/>
      <c r="B1714" s="98"/>
      <c r="C1714" s="254"/>
      <c r="D1714" s="254"/>
      <c r="E1714" s="255"/>
    </row>
    <row r="1715" spans="1:5" ht="15.75">
      <c r="A1715" s="256"/>
      <c r="B1715" s="98"/>
      <c r="C1715" s="254"/>
      <c r="D1715" s="254"/>
      <c r="E1715" s="255"/>
    </row>
    <row r="1716" spans="1:5" ht="15.75">
      <c r="A1716" s="256"/>
      <c r="B1716" s="98"/>
      <c r="C1716" s="254"/>
      <c r="D1716" s="254"/>
      <c r="E1716" s="255"/>
    </row>
    <row r="1717" spans="1:5" ht="15.75">
      <c r="A1717" s="256"/>
      <c r="B1717" s="98"/>
      <c r="C1717" s="254"/>
      <c r="D1717" s="254"/>
      <c r="E1717" s="255"/>
    </row>
    <row r="1718" spans="1:5" ht="15.75">
      <c r="A1718" s="256"/>
      <c r="B1718" s="98"/>
      <c r="C1718" s="254"/>
      <c r="D1718" s="254"/>
      <c r="E1718" s="255"/>
    </row>
    <row r="1719" spans="1:5" ht="15.75">
      <c r="A1719" s="256"/>
      <c r="B1719" s="98"/>
      <c r="C1719" s="254"/>
      <c r="D1719" s="254"/>
      <c r="E1719" s="255"/>
    </row>
    <row r="1720" spans="1:5" ht="15.75">
      <c r="A1720" s="256"/>
      <c r="B1720" s="98"/>
      <c r="C1720" s="254"/>
      <c r="D1720" s="254"/>
      <c r="E1720" s="255"/>
    </row>
    <row r="1721" spans="1:5" ht="15.75">
      <c r="A1721" s="256"/>
      <c r="B1721" s="98"/>
      <c r="C1721" s="254"/>
      <c r="D1721" s="254"/>
      <c r="E1721" s="255"/>
    </row>
    <row r="1722" spans="1:5" ht="15.75">
      <c r="A1722" s="256"/>
      <c r="B1722" s="98"/>
      <c r="C1722" s="254"/>
      <c r="D1722" s="254"/>
      <c r="E1722" s="255"/>
    </row>
    <row r="1723" spans="1:5" ht="15.75">
      <c r="A1723" s="256"/>
      <c r="B1723" s="98"/>
      <c r="C1723" s="254"/>
      <c r="D1723" s="254"/>
      <c r="E1723" s="255"/>
    </row>
    <row r="1724" spans="1:5" ht="15.75">
      <c r="A1724" s="256"/>
      <c r="B1724" s="98"/>
      <c r="C1724" s="254"/>
      <c r="D1724" s="254"/>
      <c r="E1724" s="255"/>
    </row>
    <row r="1725" spans="1:5" ht="15.75">
      <c r="A1725" s="256"/>
      <c r="B1725" s="98"/>
      <c r="C1725" s="254"/>
      <c r="D1725" s="254"/>
      <c r="E1725" s="255"/>
    </row>
    <row r="1726" spans="1:5" ht="15.75">
      <c r="A1726" s="256"/>
      <c r="B1726" s="98"/>
      <c r="C1726" s="254"/>
      <c r="D1726" s="254"/>
      <c r="E1726" s="255"/>
    </row>
    <row r="1727" spans="1:5" ht="15.75">
      <c r="A1727" s="256"/>
      <c r="B1727" s="98"/>
      <c r="C1727" s="254"/>
      <c r="D1727" s="254"/>
      <c r="E1727" s="255"/>
    </row>
    <row r="1728" spans="1:5" ht="15.75">
      <c r="A1728" s="256"/>
      <c r="B1728" s="98"/>
      <c r="C1728" s="254"/>
      <c r="D1728" s="254"/>
      <c r="E1728" s="255"/>
    </row>
    <row r="1729" spans="1:5" ht="15.75">
      <c r="A1729" s="256"/>
      <c r="B1729" s="98"/>
      <c r="C1729" s="254"/>
      <c r="D1729" s="254"/>
      <c r="E1729" s="255"/>
    </row>
    <row r="1730" spans="1:5" ht="15.75">
      <c r="A1730" s="256"/>
      <c r="B1730" s="98"/>
      <c r="C1730" s="254"/>
      <c r="D1730" s="254"/>
      <c r="E1730" s="255"/>
    </row>
    <row r="1731" spans="1:5" ht="15.75">
      <c r="A1731" s="256"/>
      <c r="B1731" s="98"/>
      <c r="C1731" s="254"/>
      <c r="D1731" s="254"/>
      <c r="E1731" s="255"/>
    </row>
    <row r="1732" spans="1:5" ht="15.75">
      <c r="A1732" s="256"/>
      <c r="B1732" s="98"/>
      <c r="C1732" s="254"/>
      <c r="D1732" s="254"/>
      <c r="E1732" s="255"/>
    </row>
    <row r="1733" spans="1:5" ht="15.75">
      <c r="A1733" s="256"/>
      <c r="B1733" s="98"/>
      <c r="C1733" s="254"/>
      <c r="D1733" s="254"/>
      <c r="E1733" s="255"/>
    </row>
    <row r="1734" spans="1:5" ht="15.75">
      <c r="A1734" s="256"/>
      <c r="B1734" s="98"/>
      <c r="C1734" s="254"/>
      <c r="D1734" s="254"/>
      <c r="E1734" s="255"/>
    </row>
    <row r="1735" spans="1:5" ht="15.75">
      <c r="A1735" s="256"/>
      <c r="B1735" s="98"/>
      <c r="C1735" s="254"/>
      <c r="D1735" s="254"/>
      <c r="E1735" s="255"/>
    </row>
    <row r="1736" spans="1:5" ht="15.75">
      <c r="A1736" s="256"/>
      <c r="B1736" s="98"/>
      <c r="C1736" s="254"/>
      <c r="D1736" s="254"/>
      <c r="E1736" s="255"/>
    </row>
    <row r="1737" spans="1:5" ht="15.75">
      <c r="A1737" s="256"/>
      <c r="B1737" s="98"/>
      <c r="C1737" s="254"/>
      <c r="D1737" s="254"/>
      <c r="E1737" s="255"/>
    </row>
    <row r="1738" spans="1:5" ht="15.75">
      <c r="A1738" s="256"/>
      <c r="B1738" s="98"/>
      <c r="C1738" s="254"/>
      <c r="D1738" s="254"/>
      <c r="E1738" s="255"/>
    </row>
    <row r="1739" spans="1:5" ht="15.75">
      <c r="A1739" s="256"/>
      <c r="B1739" s="98"/>
      <c r="C1739" s="254"/>
      <c r="D1739" s="254"/>
      <c r="E1739" s="255"/>
    </row>
    <row r="1740" spans="1:5" ht="15.75">
      <c r="A1740" s="256"/>
      <c r="B1740" s="98"/>
      <c r="C1740" s="254"/>
      <c r="D1740" s="254"/>
      <c r="E1740" s="255"/>
    </row>
    <row r="1741" spans="1:5" ht="15.75">
      <c r="A1741" s="256"/>
      <c r="B1741" s="98"/>
      <c r="C1741" s="254"/>
      <c r="D1741" s="254"/>
      <c r="E1741" s="255"/>
    </row>
    <row r="1742" spans="1:5" ht="15.75">
      <c r="A1742" s="256"/>
      <c r="B1742" s="98"/>
      <c r="C1742" s="254"/>
      <c r="D1742" s="254"/>
      <c r="E1742" s="255"/>
    </row>
    <row r="1743" spans="1:5" ht="15.75">
      <c r="A1743" s="256"/>
      <c r="B1743" s="98"/>
      <c r="C1743" s="254"/>
      <c r="D1743" s="254"/>
      <c r="E1743" s="255"/>
    </row>
    <row r="1744" spans="1:5" ht="15.75">
      <c r="A1744" s="256"/>
      <c r="B1744" s="98"/>
      <c r="C1744" s="254"/>
      <c r="D1744" s="254"/>
      <c r="E1744" s="255"/>
    </row>
    <row r="1745" spans="1:5" ht="15.75">
      <c r="A1745" s="256"/>
      <c r="B1745" s="98"/>
      <c r="C1745" s="254"/>
      <c r="D1745" s="254"/>
      <c r="E1745" s="255"/>
    </row>
    <row r="1746" spans="1:5" ht="15.75">
      <c r="A1746" s="256"/>
      <c r="B1746" s="98"/>
      <c r="C1746" s="254"/>
      <c r="D1746" s="254"/>
      <c r="E1746" s="255"/>
    </row>
    <row r="1747" spans="1:5" ht="15.75">
      <c r="A1747" s="256"/>
      <c r="B1747" s="98"/>
      <c r="C1747" s="254"/>
      <c r="D1747" s="254"/>
      <c r="E1747" s="255"/>
    </row>
    <row r="1748" spans="1:5" ht="15.75">
      <c r="A1748" s="256"/>
      <c r="B1748" s="98"/>
      <c r="C1748" s="254"/>
      <c r="D1748" s="254"/>
      <c r="E1748" s="255"/>
    </row>
    <row r="1749" spans="1:5" ht="15.75">
      <c r="A1749" s="256"/>
      <c r="B1749" s="98"/>
      <c r="C1749" s="254"/>
      <c r="D1749" s="254"/>
      <c r="E1749" s="255"/>
    </row>
    <row r="1750" spans="1:5" ht="15.75">
      <c r="A1750" s="256"/>
      <c r="B1750" s="98"/>
      <c r="C1750" s="254"/>
      <c r="D1750" s="254"/>
      <c r="E1750" s="255"/>
    </row>
    <row r="1751" spans="1:5" ht="15.75">
      <c r="A1751" s="256"/>
      <c r="B1751" s="98"/>
      <c r="C1751" s="254"/>
      <c r="D1751" s="254"/>
      <c r="E1751" s="255"/>
    </row>
    <row r="1752" spans="1:5" ht="15.75">
      <c r="A1752" s="256"/>
      <c r="B1752" s="98"/>
      <c r="C1752" s="254"/>
      <c r="D1752" s="254"/>
      <c r="E1752" s="255"/>
    </row>
    <row r="1753" spans="1:5" ht="15.75">
      <c r="A1753" s="256"/>
      <c r="B1753" s="98"/>
      <c r="C1753" s="254"/>
      <c r="D1753" s="254"/>
      <c r="E1753" s="255"/>
    </row>
    <row r="1754" spans="1:5" ht="15.75">
      <c r="A1754" s="256"/>
      <c r="B1754" s="98"/>
      <c r="C1754" s="254"/>
      <c r="D1754" s="254"/>
      <c r="E1754" s="255"/>
    </row>
    <row r="1755" spans="1:5" ht="15.75">
      <c r="A1755" s="256"/>
      <c r="B1755" s="98"/>
      <c r="C1755" s="254"/>
      <c r="D1755" s="254"/>
      <c r="E1755" s="255"/>
    </row>
    <row r="1756" spans="1:5" ht="15.75">
      <c r="A1756" s="256"/>
      <c r="B1756" s="98"/>
      <c r="C1756" s="254"/>
      <c r="D1756" s="254"/>
      <c r="E1756" s="255"/>
    </row>
    <row r="1757" spans="1:5" ht="15.75">
      <c r="A1757" s="256"/>
      <c r="B1757" s="98"/>
      <c r="C1757" s="254"/>
      <c r="D1757" s="254"/>
      <c r="E1757" s="255"/>
    </row>
    <row r="1758" spans="1:5" ht="15.75">
      <c r="A1758" s="256"/>
      <c r="B1758" s="98"/>
      <c r="C1758" s="254"/>
      <c r="D1758" s="254"/>
      <c r="E1758" s="255"/>
    </row>
    <row r="1759" spans="1:5" ht="15.75">
      <c r="A1759" s="256"/>
      <c r="B1759" s="98"/>
      <c r="C1759" s="254"/>
      <c r="D1759" s="254"/>
      <c r="E1759" s="255"/>
    </row>
    <row r="1760" spans="1:5" ht="15.75">
      <c r="A1760" s="256"/>
      <c r="B1760" s="98"/>
      <c r="C1760" s="254"/>
      <c r="D1760" s="254"/>
      <c r="E1760" s="255"/>
    </row>
    <row r="1761" spans="1:5" ht="15.75">
      <c r="A1761" s="256"/>
      <c r="B1761" s="98"/>
      <c r="C1761" s="254"/>
      <c r="D1761" s="254"/>
      <c r="E1761" s="255"/>
    </row>
    <row r="1762" spans="1:5" ht="15.75">
      <c r="A1762" s="256"/>
      <c r="B1762" s="98"/>
      <c r="C1762" s="254"/>
      <c r="D1762" s="254"/>
      <c r="E1762" s="255"/>
    </row>
    <row r="1763" spans="1:5" ht="15.75">
      <c r="A1763" s="256"/>
      <c r="B1763" s="98"/>
      <c r="C1763" s="254"/>
      <c r="D1763" s="254"/>
      <c r="E1763" s="255"/>
    </row>
    <row r="1764" spans="1:5" ht="15.75">
      <c r="A1764" s="256"/>
      <c r="B1764" s="98"/>
      <c r="C1764" s="254"/>
      <c r="D1764" s="254"/>
      <c r="E1764" s="255"/>
    </row>
    <row r="1765" spans="1:5" ht="15.75">
      <c r="A1765" s="256"/>
      <c r="B1765" s="98"/>
      <c r="C1765" s="254"/>
      <c r="D1765" s="254"/>
      <c r="E1765" s="255"/>
    </row>
    <row r="1766" spans="1:5" ht="15.75">
      <c r="A1766" s="256"/>
      <c r="B1766" s="98"/>
      <c r="C1766" s="254"/>
      <c r="D1766" s="254"/>
      <c r="E1766" s="255"/>
    </row>
    <row r="1767" spans="1:5" ht="15.75">
      <c r="A1767" s="256"/>
      <c r="B1767" s="98"/>
      <c r="C1767" s="254"/>
      <c r="D1767" s="254"/>
      <c r="E1767" s="255"/>
    </row>
    <row r="1768" spans="1:5" ht="15.75">
      <c r="A1768" s="256"/>
      <c r="B1768" s="98"/>
      <c r="C1768" s="254"/>
      <c r="D1768" s="254"/>
      <c r="E1768" s="255"/>
    </row>
    <row r="1769" spans="1:5" ht="15.75">
      <c r="A1769" s="256"/>
      <c r="B1769" s="98"/>
      <c r="C1769" s="254"/>
      <c r="D1769" s="254"/>
      <c r="E1769" s="255"/>
    </row>
    <row r="1770" spans="1:5" ht="15.75">
      <c r="A1770" s="256"/>
      <c r="B1770" s="98"/>
      <c r="C1770" s="254"/>
      <c r="D1770" s="254"/>
      <c r="E1770" s="255"/>
    </row>
    <row r="1771" spans="1:5" ht="15.75">
      <c r="A1771" s="256"/>
      <c r="B1771" s="98"/>
      <c r="C1771" s="254"/>
      <c r="D1771" s="254"/>
      <c r="E1771" s="255"/>
    </row>
    <row r="1772" spans="1:5" ht="15.75">
      <c r="A1772" s="256"/>
      <c r="B1772" s="98"/>
      <c r="C1772" s="254"/>
      <c r="D1772" s="254"/>
      <c r="E1772" s="255"/>
    </row>
    <row r="1773" spans="1:5" ht="15.75">
      <c r="A1773" s="256"/>
      <c r="B1773" s="98"/>
      <c r="C1773" s="254"/>
      <c r="D1773" s="254"/>
      <c r="E1773" s="255"/>
    </row>
    <row r="1774" spans="1:5" ht="15.75">
      <c r="A1774" s="256"/>
      <c r="B1774" s="98"/>
      <c r="C1774" s="254"/>
      <c r="D1774" s="254"/>
      <c r="E1774" s="255"/>
    </row>
    <row r="1775" spans="1:5" ht="15.75">
      <c r="A1775" s="256"/>
      <c r="B1775" s="98"/>
      <c r="C1775" s="254"/>
      <c r="D1775" s="254"/>
      <c r="E1775" s="255"/>
    </row>
    <row r="1776" spans="1:5" ht="15.75">
      <c r="A1776" s="256"/>
      <c r="B1776" s="98"/>
      <c r="C1776" s="254"/>
      <c r="D1776" s="254"/>
      <c r="E1776" s="255"/>
    </row>
    <row r="1777" spans="1:5" ht="15.75">
      <c r="A1777" s="256"/>
      <c r="B1777" s="98"/>
      <c r="C1777" s="254"/>
      <c r="D1777" s="254"/>
      <c r="E1777" s="255"/>
    </row>
    <row r="1778" spans="1:5" ht="15.75">
      <c r="A1778" s="256"/>
      <c r="B1778" s="98"/>
      <c r="C1778" s="254"/>
      <c r="D1778" s="254"/>
      <c r="E1778" s="255"/>
    </row>
    <row r="1779" spans="1:5" ht="15.75">
      <c r="A1779" s="256"/>
      <c r="B1779" s="98"/>
      <c r="C1779" s="254"/>
      <c r="D1779" s="254"/>
      <c r="E1779" s="255"/>
    </row>
    <row r="1780" spans="1:5" ht="15.75">
      <c r="A1780" s="256"/>
      <c r="B1780" s="98"/>
      <c r="C1780" s="254"/>
      <c r="D1780" s="254"/>
      <c r="E1780" s="255"/>
    </row>
    <row r="1781" spans="1:5" ht="15.75">
      <c r="A1781" s="256"/>
      <c r="B1781" s="98"/>
      <c r="C1781" s="254"/>
      <c r="D1781" s="254"/>
      <c r="E1781" s="255"/>
    </row>
    <row r="1782" spans="1:5" ht="15.75">
      <c r="A1782" s="256"/>
      <c r="B1782" s="98"/>
      <c r="C1782" s="254"/>
      <c r="D1782" s="254"/>
      <c r="E1782" s="255"/>
    </row>
    <row r="1783" spans="1:5" ht="15.75">
      <c r="A1783" s="256"/>
      <c r="B1783" s="98"/>
      <c r="C1783" s="254"/>
      <c r="D1783" s="254"/>
      <c r="E1783" s="255"/>
    </row>
    <row r="1784" spans="1:5" ht="15.75">
      <c r="A1784" s="256"/>
      <c r="B1784" s="98"/>
      <c r="C1784" s="254"/>
      <c r="D1784" s="254"/>
      <c r="E1784" s="255"/>
    </row>
    <row r="1785" spans="1:5" ht="15.75">
      <c r="A1785" s="256"/>
      <c r="B1785" s="98"/>
      <c r="C1785" s="254"/>
      <c r="D1785" s="254"/>
      <c r="E1785" s="255"/>
    </row>
    <row r="1786" spans="1:5" ht="15.75">
      <c r="A1786" s="256"/>
      <c r="B1786" s="98"/>
      <c r="C1786" s="254"/>
      <c r="D1786" s="254"/>
      <c r="E1786" s="255"/>
    </row>
    <row r="1787" spans="1:5" ht="15.75">
      <c r="A1787" s="256"/>
      <c r="B1787" s="98"/>
      <c r="C1787" s="254"/>
      <c r="D1787" s="254"/>
      <c r="E1787" s="255"/>
    </row>
    <row r="1788" spans="1:5" ht="15.75">
      <c r="A1788" s="256"/>
      <c r="B1788" s="98"/>
      <c r="C1788" s="254"/>
      <c r="D1788" s="254"/>
      <c r="E1788" s="255"/>
    </row>
    <row r="1789" spans="1:5" ht="15.75">
      <c r="A1789" s="256"/>
      <c r="B1789" s="98"/>
      <c r="C1789" s="254"/>
      <c r="D1789" s="254"/>
      <c r="E1789" s="255"/>
    </row>
    <row r="1790" spans="1:5" ht="15.75">
      <c r="A1790" s="256"/>
      <c r="B1790" s="98"/>
      <c r="C1790" s="254"/>
      <c r="D1790" s="254"/>
      <c r="E1790" s="255"/>
    </row>
    <row r="1791" spans="1:5" ht="15.75">
      <c r="A1791" s="256"/>
      <c r="B1791" s="98"/>
      <c r="C1791" s="254"/>
      <c r="D1791" s="254"/>
      <c r="E1791" s="255"/>
    </row>
    <row r="1792" spans="1:5" ht="15.75">
      <c r="A1792" s="256"/>
      <c r="B1792" s="98"/>
      <c r="C1792" s="254"/>
      <c r="D1792" s="254"/>
      <c r="E1792" s="255"/>
    </row>
    <row r="1793" spans="1:5" ht="15.75">
      <c r="A1793" s="256"/>
      <c r="B1793" s="98"/>
      <c r="C1793" s="254"/>
      <c r="D1793" s="254"/>
      <c r="E1793" s="255"/>
    </row>
    <row r="1794" spans="1:5" ht="15.75">
      <c r="A1794" s="256"/>
      <c r="B1794" s="98"/>
      <c r="C1794" s="254"/>
      <c r="D1794" s="254"/>
      <c r="E1794" s="255"/>
    </row>
    <row r="1795" spans="1:5" ht="15.75">
      <c r="A1795" s="256"/>
      <c r="B1795" s="98"/>
      <c r="C1795" s="254"/>
      <c r="D1795" s="254"/>
      <c r="E1795" s="255"/>
    </row>
    <row r="1796" spans="1:5" ht="15.75">
      <c r="A1796" s="256"/>
      <c r="B1796" s="98"/>
      <c r="C1796" s="254"/>
      <c r="D1796" s="254"/>
      <c r="E1796" s="255"/>
    </row>
    <row r="1797" spans="1:5" ht="15.75">
      <c r="A1797" s="256"/>
      <c r="B1797" s="98"/>
      <c r="C1797" s="254"/>
      <c r="D1797" s="254"/>
      <c r="E1797" s="255"/>
    </row>
    <row r="1798" spans="1:5" ht="15.75">
      <c r="A1798" s="256"/>
      <c r="B1798" s="98"/>
      <c r="C1798" s="254"/>
      <c r="D1798" s="254"/>
      <c r="E1798" s="255"/>
    </row>
    <row r="1799" spans="1:5" ht="15.75">
      <c r="A1799" s="256"/>
      <c r="B1799" s="98"/>
      <c r="C1799" s="254"/>
      <c r="D1799" s="254"/>
      <c r="E1799" s="255"/>
    </row>
    <row r="1800" spans="1:5" ht="15.75">
      <c r="A1800" s="256"/>
      <c r="B1800" s="98"/>
      <c r="C1800" s="254"/>
      <c r="D1800" s="254"/>
      <c r="E1800" s="255"/>
    </row>
    <row r="1801" spans="1:5" ht="15.75">
      <c r="A1801" s="256"/>
      <c r="B1801" s="98"/>
      <c r="C1801" s="254"/>
      <c r="D1801" s="254"/>
      <c r="E1801" s="255"/>
    </row>
    <row r="1802" spans="1:5" ht="15.75">
      <c r="A1802" s="256"/>
      <c r="B1802" s="98"/>
      <c r="C1802" s="254"/>
      <c r="D1802" s="254"/>
      <c r="E1802" s="255"/>
    </row>
    <row r="1803" spans="1:5" ht="15.75">
      <c r="A1803" s="256"/>
      <c r="B1803" s="98"/>
      <c r="C1803" s="254"/>
      <c r="D1803" s="254"/>
      <c r="E1803" s="255"/>
    </row>
    <row r="1804" spans="1:5" ht="15.75">
      <c r="A1804" s="256"/>
      <c r="B1804" s="98"/>
      <c r="C1804" s="254"/>
      <c r="D1804" s="254"/>
      <c r="E1804" s="255"/>
    </row>
    <row r="1805" spans="1:5" ht="15.75">
      <c r="A1805" s="256"/>
      <c r="B1805" s="98"/>
      <c r="C1805" s="254"/>
      <c r="D1805" s="254"/>
      <c r="E1805" s="255"/>
    </row>
    <row r="1806" spans="1:5" ht="15.75">
      <c r="A1806" s="256"/>
      <c r="B1806" s="98"/>
      <c r="C1806" s="254"/>
      <c r="D1806" s="254"/>
      <c r="E1806" s="255"/>
    </row>
    <row r="1807" spans="1:5" ht="15.75">
      <c r="A1807" s="256"/>
      <c r="B1807" s="98"/>
      <c r="C1807" s="254"/>
      <c r="D1807" s="254"/>
      <c r="E1807" s="255"/>
    </row>
    <row r="1808" spans="1:5" ht="15.75">
      <c r="A1808" s="256"/>
      <c r="B1808" s="98"/>
      <c r="C1808" s="254"/>
      <c r="D1808" s="254"/>
      <c r="E1808" s="255"/>
    </row>
    <row r="1809" spans="1:5" ht="15.75">
      <c r="A1809" s="256"/>
      <c r="B1809" s="98"/>
      <c r="C1809" s="254"/>
      <c r="D1809" s="254"/>
      <c r="E1809" s="255"/>
    </row>
    <row r="1810" spans="1:5" ht="15.75">
      <c r="A1810" s="256"/>
      <c r="B1810" s="98"/>
      <c r="C1810" s="254"/>
      <c r="D1810" s="254"/>
      <c r="E1810" s="255"/>
    </row>
    <row r="1811" spans="1:5" ht="15.75">
      <c r="A1811" s="256"/>
      <c r="B1811" s="98"/>
      <c r="C1811" s="254"/>
      <c r="D1811" s="254"/>
      <c r="E1811" s="255"/>
    </row>
    <row r="1812" spans="1:5" ht="15.75">
      <c r="A1812" s="256"/>
      <c r="B1812" s="98"/>
      <c r="C1812" s="254"/>
      <c r="D1812" s="254"/>
      <c r="E1812" s="255"/>
    </row>
    <row r="1813" spans="1:5" ht="15.75">
      <c r="A1813" s="256"/>
      <c r="B1813" s="98"/>
      <c r="C1813" s="254"/>
      <c r="D1813" s="254"/>
      <c r="E1813" s="255"/>
    </row>
    <row r="1814" spans="1:5" ht="15.75">
      <c r="A1814" s="256"/>
      <c r="B1814" s="98"/>
      <c r="C1814" s="254"/>
      <c r="D1814" s="254"/>
      <c r="E1814" s="255"/>
    </row>
    <row r="1815" spans="1:5" ht="15.75">
      <c r="A1815" s="256"/>
      <c r="B1815" s="98"/>
      <c r="C1815" s="254"/>
      <c r="D1815" s="254"/>
      <c r="E1815" s="255"/>
    </row>
    <row r="1816" spans="1:5" ht="15.75">
      <c r="A1816" s="256"/>
      <c r="B1816" s="98"/>
      <c r="C1816" s="254"/>
      <c r="D1816" s="254"/>
      <c r="E1816" s="255"/>
    </row>
    <row r="1817" spans="1:5" ht="15.75">
      <c r="A1817" s="256"/>
      <c r="B1817" s="98"/>
      <c r="C1817" s="254"/>
      <c r="D1817" s="254"/>
      <c r="E1817" s="255"/>
    </row>
    <row r="1818" spans="1:5" ht="15.75">
      <c r="A1818" s="256"/>
      <c r="B1818" s="98"/>
      <c r="C1818" s="254"/>
      <c r="D1818" s="254"/>
      <c r="E1818" s="255"/>
    </row>
    <row r="1819" spans="1:5" ht="15.75">
      <c r="A1819" s="256"/>
      <c r="B1819" s="98"/>
      <c r="C1819" s="254"/>
      <c r="D1819" s="254"/>
      <c r="E1819" s="255"/>
    </row>
    <row r="1820" spans="1:5" ht="15.75">
      <c r="A1820" s="256"/>
      <c r="B1820" s="98"/>
      <c r="C1820" s="254"/>
      <c r="D1820" s="254"/>
      <c r="E1820" s="255"/>
    </row>
    <row r="1821" spans="1:5" ht="15.75">
      <c r="A1821" s="256"/>
      <c r="B1821" s="98"/>
      <c r="C1821" s="254"/>
      <c r="D1821" s="254"/>
      <c r="E1821" s="255"/>
    </row>
    <row r="1822" spans="1:5" ht="15.75">
      <c r="A1822" s="256"/>
      <c r="B1822" s="98"/>
      <c r="C1822" s="254"/>
      <c r="D1822" s="254"/>
      <c r="E1822" s="255"/>
    </row>
    <row r="1823" spans="1:5" ht="15.75">
      <c r="A1823" s="256"/>
      <c r="B1823" s="98"/>
      <c r="C1823" s="254"/>
      <c r="D1823" s="254"/>
      <c r="E1823" s="255"/>
    </row>
    <row r="1824" spans="1:5" ht="15.75">
      <c r="A1824" s="256"/>
      <c r="B1824" s="98"/>
      <c r="C1824" s="254"/>
      <c r="D1824" s="254"/>
      <c r="E1824" s="255"/>
    </row>
    <row r="1825" spans="1:5" ht="15.75">
      <c r="A1825" s="256"/>
      <c r="B1825" s="98"/>
      <c r="C1825" s="254"/>
      <c r="D1825" s="254"/>
      <c r="E1825" s="255"/>
    </row>
    <row r="1826" spans="1:5" ht="15.75">
      <c r="A1826" s="256"/>
      <c r="B1826" s="98"/>
      <c r="C1826" s="254"/>
      <c r="D1826" s="254"/>
      <c r="E1826" s="255"/>
    </row>
    <row r="1827" spans="1:5" ht="15.75">
      <c r="A1827" s="256"/>
      <c r="B1827" s="98"/>
      <c r="C1827" s="254"/>
      <c r="D1827" s="254"/>
      <c r="E1827" s="255"/>
    </row>
    <row r="1828" spans="1:5" ht="15.75">
      <c r="A1828" s="256"/>
      <c r="B1828" s="98"/>
      <c r="C1828" s="254"/>
      <c r="D1828" s="254"/>
      <c r="E1828" s="255"/>
    </row>
    <row r="1829" spans="1:5" ht="15.75">
      <c r="A1829" s="256"/>
      <c r="B1829" s="98"/>
      <c r="C1829" s="254"/>
      <c r="D1829" s="254"/>
      <c r="E1829" s="255"/>
    </row>
    <row r="1830" spans="1:5" ht="15.75">
      <c r="A1830" s="256"/>
      <c r="B1830" s="98"/>
      <c r="C1830" s="254"/>
      <c r="D1830" s="254"/>
      <c r="E1830" s="255"/>
    </row>
    <row r="1831" spans="1:5" ht="15.75">
      <c r="A1831" s="256"/>
      <c r="B1831" s="98"/>
      <c r="C1831" s="254"/>
      <c r="D1831" s="254"/>
      <c r="E1831" s="255"/>
    </row>
    <row r="1832" spans="1:5" ht="15.75">
      <c r="A1832" s="256"/>
      <c r="B1832" s="98"/>
      <c r="C1832" s="254"/>
      <c r="D1832" s="254"/>
      <c r="E1832" s="255"/>
    </row>
    <row r="1833" spans="1:5" ht="15.75">
      <c r="A1833" s="256"/>
      <c r="B1833" s="98"/>
      <c r="C1833" s="254"/>
      <c r="D1833" s="254"/>
      <c r="E1833" s="255"/>
    </row>
    <row r="1834" spans="1:5" ht="15.75">
      <c r="A1834" s="256"/>
      <c r="B1834" s="98"/>
      <c r="C1834" s="254"/>
      <c r="D1834" s="254"/>
      <c r="E1834" s="255"/>
    </row>
    <row r="1835" spans="1:5" ht="15.75">
      <c r="A1835" s="256"/>
      <c r="B1835" s="98"/>
      <c r="C1835" s="254"/>
      <c r="D1835" s="254"/>
      <c r="E1835" s="255"/>
    </row>
    <row r="1836" spans="1:5" ht="15.75">
      <c r="A1836" s="256"/>
      <c r="B1836" s="98"/>
      <c r="C1836" s="254"/>
      <c r="D1836" s="254"/>
      <c r="E1836" s="255"/>
    </row>
    <row r="1837" spans="1:5" ht="15.75">
      <c r="A1837" s="256"/>
      <c r="B1837" s="98"/>
      <c r="C1837" s="254"/>
      <c r="D1837" s="254"/>
      <c r="E1837" s="255"/>
    </row>
    <row r="1838" spans="1:5" ht="15.75">
      <c r="A1838" s="256"/>
      <c r="B1838" s="98"/>
      <c r="C1838" s="254"/>
      <c r="D1838" s="254"/>
      <c r="E1838" s="255"/>
    </row>
    <row r="1839" spans="1:5" ht="15.75">
      <c r="A1839" s="256"/>
      <c r="B1839" s="98"/>
      <c r="C1839" s="254"/>
      <c r="D1839" s="254"/>
      <c r="E1839" s="255"/>
    </row>
    <row r="1840" spans="1:5" ht="15.75">
      <c r="A1840" s="256"/>
      <c r="B1840" s="98"/>
      <c r="C1840" s="254"/>
      <c r="D1840" s="254"/>
      <c r="E1840" s="255"/>
    </row>
    <row r="1841" spans="1:5" ht="15.75">
      <c r="A1841" s="256"/>
      <c r="B1841" s="98"/>
      <c r="C1841" s="254"/>
      <c r="D1841" s="254"/>
      <c r="E1841" s="255"/>
    </row>
    <row r="1842" spans="1:5" ht="15.75">
      <c r="A1842" s="256"/>
      <c r="B1842" s="98"/>
      <c r="C1842" s="254"/>
      <c r="D1842" s="254"/>
      <c r="E1842" s="255"/>
    </row>
    <row r="1843" spans="1:5" ht="15.75">
      <c r="A1843" s="256"/>
      <c r="B1843" s="98"/>
      <c r="C1843" s="254"/>
      <c r="D1843" s="254"/>
      <c r="E1843" s="255"/>
    </row>
    <row r="1844" spans="1:5" ht="15.75">
      <c r="A1844" s="256"/>
      <c r="B1844" s="98"/>
      <c r="C1844" s="254"/>
      <c r="D1844" s="254"/>
      <c r="E1844" s="255"/>
    </row>
    <row r="1845" spans="1:5" ht="15.75">
      <c r="A1845" s="256"/>
      <c r="B1845" s="98"/>
      <c r="C1845" s="254"/>
      <c r="D1845" s="254"/>
      <c r="E1845" s="255"/>
    </row>
    <row r="1846" spans="1:5" ht="15.75">
      <c r="A1846" s="256"/>
      <c r="B1846" s="98"/>
      <c r="C1846" s="254"/>
      <c r="D1846" s="254"/>
      <c r="E1846" s="255"/>
    </row>
    <row r="1847" spans="1:5" ht="15.75">
      <c r="A1847" s="256"/>
      <c r="B1847" s="98"/>
      <c r="C1847" s="254"/>
      <c r="D1847" s="254"/>
      <c r="E1847" s="255"/>
    </row>
    <row r="1848" spans="1:5" ht="15.75">
      <c r="A1848" s="256"/>
      <c r="B1848" s="98"/>
      <c r="C1848" s="254"/>
      <c r="D1848" s="254"/>
      <c r="E1848" s="255"/>
    </row>
    <row r="1849" spans="1:5" ht="15.75">
      <c r="A1849" s="256"/>
      <c r="B1849" s="98"/>
      <c r="C1849" s="254"/>
      <c r="D1849" s="254"/>
      <c r="E1849" s="255"/>
    </row>
    <row r="1850" spans="1:5" ht="15.75">
      <c r="A1850" s="256"/>
      <c r="B1850" s="98"/>
      <c r="C1850" s="254"/>
      <c r="D1850" s="254"/>
      <c r="E1850" s="255"/>
    </row>
    <row r="1851" spans="1:5" ht="15.75">
      <c r="A1851" s="256"/>
      <c r="B1851" s="98"/>
      <c r="C1851" s="254"/>
      <c r="D1851" s="254"/>
      <c r="E1851" s="255"/>
    </row>
    <row r="1852" spans="1:5" ht="15.75">
      <c r="A1852" s="256"/>
      <c r="B1852" s="98"/>
      <c r="C1852" s="254"/>
      <c r="D1852" s="254"/>
      <c r="E1852" s="255"/>
    </row>
    <row r="1853" spans="1:5" ht="15.75">
      <c r="A1853" s="256"/>
      <c r="B1853" s="98"/>
      <c r="C1853" s="254"/>
      <c r="D1853" s="254"/>
      <c r="E1853" s="255"/>
    </row>
    <row r="1854" spans="1:5" ht="15.75">
      <c r="A1854" s="256"/>
      <c r="B1854" s="98"/>
      <c r="C1854" s="254"/>
      <c r="D1854" s="254"/>
      <c r="E1854" s="255"/>
    </row>
    <row r="1855" spans="1:5" ht="15.75">
      <c r="A1855" s="256"/>
      <c r="B1855" s="98"/>
      <c r="C1855" s="254"/>
      <c r="D1855" s="254"/>
      <c r="E1855" s="255"/>
    </row>
    <row r="1856" spans="1:5" ht="15.75">
      <c r="A1856" s="256"/>
      <c r="B1856" s="98"/>
      <c r="C1856" s="254"/>
      <c r="D1856" s="254"/>
      <c r="E1856" s="255"/>
    </row>
    <row r="1857" spans="1:5" ht="15.75">
      <c r="A1857" s="256"/>
      <c r="B1857" s="98"/>
      <c r="C1857" s="254"/>
      <c r="D1857" s="254"/>
      <c r="E1857" s="255"/>
    </row>
    <row r="1858" spans="1:5" ht="15.75">
      <c r="A1858" s="256"/>
      <c r="B1858" s="98"/>
      <c r="C1858" s="254"/>
      <c r="D1858" s="254"/>
      <c r="E1858" s="255"/>
    </row>
    <row r="1859" spans="1:5" ht="15.75">
      <c r="A1859" s="256"/>
      <c r="B1859" s="98"/>
      <c r="C1859" s="254"/>
      <c r="D1859" s="254"/>
      <c r="E1859" s="255"/>
    </row>
    <row r="1860" spans="1:5" ht="15.75">
      <c r="A1860" s="256"/>
      <c r="B1860" s="98"/>
      <c r="C1860" s="254"/>
      <c r="D1860" s="254"/>
      <c r="E1860" s="255"/>
    </row>
    <row r="1861" spans="1:5" ht="15.75">
      <c r="A1861" s="256"/>
      <c r="B1861" s="98"/>
      <c r="C1861" s="254"/>
      <c r="D1861" s="254"/>
      <c r="E1861" s="255"/>
    </row>
    <row r="1862" spans="1:5" ht="15.75">
      <c r="A1862" s="256"/>
      <c r="B1862" s="98"/>
      <c r="C1862" s="254"/>
      <c r="D1862" s="254"/>
      <c r="E1862" s="255"/>
    </row>
    <row r="1863" spans="1:5" ht="15.75">
      <c r="A1863" s="256"/>
      <c r="B1863" s="98"/>
      <c r="C1863" s="254"/>
      <c r="D1863" s="254"/>
      <c r="E1863" s="255"/>
    </row>
    <row r="1864" spans="1:5" ht="15.75">
      <c r="A1864" s="256"/>
      <c r="B1864" s="98"/>
      <c r="C1864" s="254"/>
      <c r="D1864" s="254"/>
      <c r="E1864" s="255"/>
    </row>
    <row r="1865" spans="1:5" ht="15.75">
      <c r="A1865" s="256"/>
      <c r="B1865" s="98"/>
      <c r="C1865" s="254"/>
      <c r="D1865" s="254"/>
      <c r="E1865" s="255"/>
    </row>
    <row r="1866" spans="1:5" ht="15.75">
      <c r="A1866" s="256"/>
      <c r="B1866" s="98"/>
      <c r="C1866" s="254"/>
      <c r="D1866" s="254"/>
      <c r="E1866" s="255"/>
    </row>
    <row r="1867" spans="1:5" ht="15.75">
      <c r="A1867" s="256"/>
      <c r="B1867" s="98"/>
      <c r="C1867" s="254"/>
      <c r="D1867" s="254"/>
      <c r="E1867" s="255"/>
    </row>
    <row r="1868" spans="1:5" ht="15.75">
      <c r="A1868" s="256"/>
      <c r="B1868" s="98"/>
      <c r="C1868" s="254"/>
      <c r="D1868" s="254"/>
      <c r="E1868" s="255"/>
    </row>
    <row r="1869" spans="1:5" ht="15.75">
      <c r="A1869" s="256"/>
      <c r="B1869" s="98"/>
      <c r="C1869" s="254"/>
      <c r="D1869" s="254"/>
      <c r="E1869" s="255"/>
    </row>
    <row r="1870" spans="1:5" ht="15.75">
      <c r="A1870" s="256"/>
      <c r="B1870" s="98"/>
      <c r="C1870" s="254"/>
      <c r="D1870" s="254"/>
      <c r="E1870" s="255"/>
    </row>
    <row r="1871" spans="1:5" ht="15.75">
      <c r="A1871" s="256"/>
      <c r="B1871" s="98"/>
      <c r="C1871" s="254"/>
      <c r="D1871" s="254"/>
      <c r="E1871" s="255"/>
    </row>
    <row r="1872" spans="1:5" ht="15.75">
      <c r="A1872" s="256"/>
      <c r="B1872" s="98"/>
      <c r="C1872" s="254"/>
      <c r="D1872" s="254"/>
      <c r="E1872" s="255"/>
    </row>
    <row r="1873" spans="1:5" ht="15.75">
      <c r="A1873" s="256"/>
      <c r="B1873" s="98"/>
      <c r="C1873" s="254"/>
      <c r="D1873" s="254"/>
      <c r="E1873" s="255"/>
    </row>
    <row r="1874" spans="1:5" ht="15.75">
      <c r="A1874" s="256"/>
      <c r="B1874" s="98"/>
      <c r="C1874" s="254"/>
      <c r="D1874" s="254"/>
      <c r="E1874" s="255"/>
    </row>
    <row r="1875" spans="1:5" ht="15.75">
      <c r="A1875" s="256"/>
      <c r="B1875" s="98"/>
      <c r="C1875" s="254"/>
      <c r="D1875" s="254"/>
      <c r="E1875" s="255"/>
    </row>
    <row r="1876" spans="1:5" ht="15.75">
      <c r="A1876" s="256"/>
      <c r="B1876" s="98"/>
      <c r="C1876" s="254"/>
      <c r="D1876" s="254"/>
      <c r="E1876" s="255"/>
    </row>
    <row r="1877" spans="1:5" ht="15.75">
      <c r="A1877" s="256"/>
      <c r="B1877" s="98"/>
      <c r="C1877" s="254"/>
      <c r="D1877" s="254"/>
      <c r="E1877" s="255"/>
    </row>
    <row r="1878" spans="1:5" ht="15.75">
      <c r="A1878" s="256"/>
      <c r="B1878" s="98"/>
      <c r="C1878" s="254"/>
      <c r="D1878" s="254"/>
      <c r="E1878" s="255"/>
    </row>
    <row r="1879" spans="1:5" ht="15.75">
      <c r="A1879" s="256"/>
      <c r="B1879" s="98"/>
      <c r="C1879" s="254"/>
      <c r="D1879" s="254"/>
      <c r="E1879" s="255"/>
    </row>
    <row r="1880" spans="1:5" ht="15.75">
      <c r="A1880" s="256"/>
      <c r="B1880" s="98"/>
      <c r="C1880" s="254"/>
      <c r="D1880" s="254"/>
      <c r="E1880" s="255"/>
    </row>
    <row r="1881" spans="1:5" ht="15.75">
      <c r="A1881" s="256"/>
      <c r="B1881" s="98"/>
      <c r="C1881" s="254"/>
      <c r="D1881" s="254"/>
      <c r="E1881" s="255"/>
    </row>
    <row r="1882" spans="1:5" ht="15.75">
      <c r="A1882" s="256"/>
      <c r="B1882" s="98"/>
      <c r="C1882" s="254"/>
      <c r="D1882" s="254"/>
      <c r="E1882" s="255"/>
    </row>
    <row r="1883" spans="1:5" ht="15.75">
      <c r="A1883" s="256"/>
      <c r="B1883" s="98"/>
      <c r="C1883" s="254"/>
      <c r="D1883" s="254"/>
      <c r="E1883" s="255"/>
    </row>
    <row r="1884" spans="1:5" ht="15.75">
      <c r="A1884" s="256"/>
      <c r="B1884" s="98"/>
      <c r="C1884" s="254"/>
      <c r="D1884" s="254"/>
      <c r="E1884" s="255"/>
    </row>
    <row r="1885" spans="1:5" ht="15.75">
      <c r="A1885" s="256"/>
      <c r="B1885" s="98"/>
      <c r="C1885" s="254"/>
      <c r="D1885" s="254"/>
      <c r="E1885" s="255"/>
    </row>
    <row r="1886" spans="1:5" ht="15.75">
      <c r="A1886" s="256"/>
      <c r="B1886" s="98"/>
      <c r="C1886" s="254"/>
      <c r="D1886" s="254"/>
      <c r="E1886" s="255"/>
    </row>
    <row r="1887" spans="1:5" ht="15.75">
      <c r="A1887" s="256"/>
      <c r="B1887" s="98"/>
      <c r="C1887" s="254"/>
      <c r="D1887" s="254"/>
      <c r="E1887" s="255"/>
    </row>
    <row r="1888" spans="1:5" ht="15.75">
      <c r="A1888" s="256"/>
      <c r="B1888" s="98"/>
      <c r="C1888" s="254"/>
      <c r="D1888" s="254"/>
      <c r="E1888" s="255"/>
    </row>
    <row r="1889" spans="1:5" ht="15.75">
      <c r="A1889" s="256"/>
      <c r="B1889" s="98"/>
      <c r="C1889" s="254"/>
      <c r="D1889" s="254"/>
      <c r="E1889" s="255"/>
    </row>
    <row r="1890" spans="1:5" ht="15.75">
      <c r="A1890" s="256"/>
      <c r="B1890" s="98"/>
      <c r="C1890" s="254"/>
      <c r="D1890" s="254"/>
      <c r="E1890" s="255"/>
    </row>
    <row r="1891" spans="1:5" ht="15.75">
      <c r="A1891" s="256"/>
      <c r="B1891" s="98"/>
      <c r="C1891" s="254"/>
      <c r="D1891" s="254"/>
      <c r="E1891" s="255"/>
    </row>
    <row r="1892" spans="1:5" ht="15.75">
      <c r="A1892" s="256"/>
      <c r="B1892" s="98"/>
      <c r="C1892" s="254"/>
      <c r="D1892" s="254"/>
      <c r="E1892" s="255"/>
    </row>
    <row r="1893" spans="1:5" ht="15.75">
      <c r="A1893" s="256"/>
      <c r="B1893" s="98"/>
      <c r="C1893" s="254"/>
      <c r="D1893" s="254"/>
      <c r="E1893" s="255"/>
    </row>
    <row r="1894" spans="1:5" ht="15.75">
      <c r="A1894" s="256"/>
      <c r="B1894" s="98"/>
      <c r="C1894" s="254"/>
      <c r="D1894" s="254"/>
      <c r="E1894" s="255"/>
    </row>
    <row r="1895" spans="1:5" ht="15.75">
      <c r="A1895" s="256"/>
      <c r="B1895" s="98"/>
      <c r="C1895" s="254"/>
      <c r="D1895" s="254"/>
      <c r="E1895" s="255"/>
    </row>
    <row r="1896" spans="1:5" ht="15.75">
      <c r="A1896" s="256"/>
      <c r="B1896" s="98"/>
      <c r="C1896" s="254"/>
      <c r="D1896" s="254"/>
      <c r="E1896" s="255"/>
    </row>
    <row r="1897" spans="1:5" ht="15.75">
      <c r="A1897" s="256"/>
      <c r="B1897" s="98"/>
      <c r="C1897" s="254"/>
      <c r="D1897" s="254"/>
      <c r="E1897" s="255"/>
    </row>
    <row r="1898" spans="1:5" ht="15.75">
      <c r="A1898" s="256"/>
      <c r="B1898" s="98"/>
      <c r="C1898" s="254"/>
      <c r="D1898" s="254"/>
      <c r="E1898" s="255"/>
    </row>
    <row r="1899" spans="1:5" ht="15.75">
      <c r="A1899" s="256"/>
      <c r="B1899" s="98"/>
      <c r="C1899" s="254"/>
      <c r="D1899" s="254"/>
      <c r="E1899" s="255"/>
    </row>
    <row r="1900" spans="1:5" ht="15.75">
      <c r="A1900" s="256"/>
      <c r="B1900" s="98"/>
      <c r="C1900" s="254"/>
      <c r="D1900" s="254"/>
      <c r="E1900" s="255"/>
    </row>
    <row r="1901" spans="1:5" ht="15.75">
      <c r="A1901" s="256"/>
      <c r="B1901" s="98"/>
      <c r="C1901" s="254"/>
      <c r="D1901" s="254"/>
      <c r="E1901" s="255"/>
    </row>
    <row r="1902" spans="1:5" ht="15.75">
      <c r="A1902" s="256"/>
      <c r="B1902" s="98"/>
      <c r="C1902" s="254"/>
      <c r="D1902" s="254"/>
      <c r="E1902" s="255"/>
    </row>
    <row r="1903" spans="1:5" ht="15.75">
      <c r="A1903" s="256"/>
      <c r="B1903" s="98"/>
      <c r="C1903" s="254"/>
      <c r="D1903" s="254"/>
      <c r="E1903" s="255"/>
    </row>
    <row r="1904" spans="1:5" ht="15.75">
      <c r="A1904" s="256"/>
      <c r="B1904" s="98"/>
      <c r="C1904" s="254"/>
      <c r="D1904" s="254"/>
      <c r="E1904" s="255"/>
    </row>
    <row r="1905" spans="1:5" ht="15.75">
      <c r="A1905" s="256"/>
      <c r="B1905" s="98"/>
      <c r="C1905" s="254"/>
      <c r="D1905" s="254"/>
      <c r="E1905" s="255"/>
    </row>
    <row r="1906" spans="1:5" ht="15.75">
      <c r="A1906" s="256"/>
      <c r="B1906" s="98"/>
      <c r="C1906" s="254"/>
      <c r="D1906" s="254"/>
      <c r="E1906" s="255"/>
    </row>
    <row r="1907" spans="1:5" ht="15.75">
      <c r="A1907" s="256"/>
      <c r="B1907" s="98"/>
      <c r="C1907" s="254"/>
      <c r="D1907" s="254"/>
      <c r="E1907" s="255"/>
    </row>
    <row r="1908" spans="1:5" ht="15.75">
      <c r="A1908" s="256"/>
      <c r="B1908" s="98"/>
      <c r="C1908" s="254"/>
      <c r="D1908" s="254"/>
      <c r="E1908" s="255"/>
    </row>
    <row r="1909" spans="1:5" ht="15.75">
      <c r="A1909" s="256"/>
      <c r="B1909" s="98"/>
      <c r="C1909" s="254"/>
      <c r="D1909" s="254"/>
      <c r="E1909" s="255"/>
    </row>
    <row r="1910" spans="1:5" ht="15.75">
      <c r="A1910" s="256"/>
      <c r="B1910" s="98"/>
      <c r="C1910" s="254"/>
      <c r="D1910" s="254"/>
      <c r="E1910" s="255"/>
    </row>
    <row r="1911" spans="1:5" ht="15.75">
      <c r="A1911" s="256"/>
      <c r="B1911" s="98"/>
      <c r="C1911" s="254"/>
      <c r="D1911" s="254"/>
      <c r="E1911" s="255"/>
    </row>
    <row r="1912" spans="1:5" ht="15.75">
      <c r="A1912" s="256"/>
      <c r="B1912" s="98"/>
      <c r="C1912" s="254"/>
      <c r="D1912" s="254"/>
      <c r="E1912" s="255"/>
    </row>
    <row r="1913" spans="1:5" ht="15.75">
      <c r="A1913" s="256"/>
      <c r="B1913" s="98"/>
      <c r="C1913" s="254"/>
      <c r="D1913" s="254"/>
      <c r="E1913" s="255"/>
    </row>
    <row r="1914" spans="1:5" ht="15.75">
      <c r="A1914" s="256"/>
      <c r="B1914" s="98"/>
      <c r="C1914" s="254"/>
      <c r="D1914" s="254"/>
      <c r="E1914" s="255"/>
    </row>
    <row r="1915" spans="1:5" ht="15.75">
      <c r="A1915" s="256"/>
      <c r="B1915" s="98"/>
      <c r="C1915" s="254"/>
      <c r="D1915" s="254"/>
      <c r="E1915" s="255"/>
    </row>
    <row r="1916" spans="1:5" ht="15.75">
      <c r="A1916" s="256"/>
      <c r="B1916" s="98"/>
      <c r="C1916" s="254"/>
      <c r="D1916" s="254"/>
      <c r="E1916" s="255"/>
    </row>
    <row r="1917" spans="1:5" ht="15.75">
      <c r="A1917" s="256"/>
      <c r="B1917" s="98"/>
      <c r="C1917" s="254"/>
      <c r="D1917" s="254"/>
      <c r="E1917" s="255"/>
    </row>
    <row r="1918" spans="1:5" ht="15.75">
      <c r="A1918" s="256"/>
      <c r="B1918" s="98"/>
      <c r="C1918" s="254"/>
      <c r="D1918" s="254"/>
      <c r="E1918" s="255"/>
    </row>
    <row r="1919" spans="1:5" ht="15.75">
      <c r="A1919" s="256"/>
      <c r="B1919" s="98"/>
      <c r="C1919" s="254"/>
      <c r="D1919" s="254"/>
      <c r="E1919" s="255"/>
    </row>
    <row r="1920" spans="1:5" ht="15.75">
      <c r="A1920" s="256"/>
      <c r="B1920" s="98"/>
      <c r="C1920" s="254"/>
      <c r="D1920" s="254"/>
      <c r="E1920" s="255"/>
    </row>
    <row r="1921" spans="1:5" ht="15.75">
      <c r="A1921" s="256"/>
      <c r="B1921" s="98"/>
      <c r="C1921" s="254"/>
      <c r="D1921" s="254"/>
      <c r="E1921" s="255"/>
    </row>
    <row r="1922" spans="1:5" ht="15.75">
      <c r="A1922" s="256"/>
      <c r="B1922" s="98"/>
      <c r="C1922" s="254"/>
      <c r="D1922" s="254"/>
      <c r="E1922" s="255"/>
    </row>
    <row r="1923" spans="1:5" ht="15.75">
      <c r="A1923" s="256"/>
      <c r="B1923" s="98"/>
      <c r="C1923" s="254"/>
      <c r="D1923" s="254"/>
      <c r="E1923" s="255"/>
    </row>
    <row r="1924" spans="1:5" ht="15.75">
      <c r="A1924" s="256"/>
      <c r="B1924" s="98"/>
      <c r="C1924" s="254"/>
      <c r="D1924" s="254"/>
      <c r="E1924" s="255"/>
    </row>
    <row r="1925" spans="1:5" ht="15.75">
      <c r="A1925" s="256"/>
      <c r="B1925" s="98"/>
      <c r="C1925" s="254"/>
      <c r="D1925" s="254"/>
      <c r="E1925" s="255"/>
    </row>
    <row r="1926" spans="1:5" ht="15.75">
      <c r="A1926" s="256"/>
      <c r="B1926" s="98"/>
      <c r="C1926" s="254"/>
      <c r="D1926" s="254"/>
      <c r="E1926" s="255"/>
    </row>
    <row r="1927" spans="1:5" ht="15.75">
      <c r="A1927" s="256"/>
      <c r="B1927" s="98"/>
      <c r="C1927" s="254"/>
      <c r="D1927" s="254"/>
      <c r="E1927" s="255"/>
    </row>
    <row r="1928" spans="1:5" ht="15.75">
      <c r="A1928" s="256"/>
      <c r="B1928" s="98"/>
      <c r="C1928" s="254"/>
      <c r="D1928" s="254"/>
      <c r="E1928" s="255"/>
    </row>
    <row r="1929" spans="1:5" ht="15.75">
      <c r="A1929" s="256"/>
      <c r="B1929" s="98"/>
      <c r="C1929" s="254"/>
      <c r="D1929" s="254"/>
      <c r="E1929" s="255"/>
    </row>
    <row r="1930" spans="1:5" ht="15.75">
      <c r="A1930" s="256"/>
      <c r="B1930" s="98"/>
      <c r="C1930" s="254"/>
      <c r="D1930" s="254"/>
      <c r="E1930" s="255"/>
    </row>
    <row r="1931" spans="1:5" ht="15.75">
      <c r="A1931" s="256"/>
      <c r="B1931" s="98"/>
      <c r="C1931" s="254"/>
      <c r="D1931" s="254"/>
      <c r="E1931" s="255"/>
    </row>
    <row r="1932" spans="1:5" ht="15.75">
      <c r="A1932" s="256"/>
      <c r="B1932" s="98"/>
      <c r="C1932" s="254"/>
      <c r="D1932" s="254"/>
      <c r="E1932" s="255"/>
    </row>
    <row r="1933" spans="1:5" ht="15.75">
      <c r="A1933" s="256"/>
      <c r="B1933" s="98"/>
      <c r="C1933" s="254"/>
      <c r="D1933" s="254"/>
      <c r="E1933" s="255"/>
    </row>
    <row r="1934" spans="1:5" ht="15.75">
      <c r="A1934" s="256"/>
      <c r="B1934" s="98"/>
      <c r="C1934" s="254"/>
      <c r="D1934" s="254"/>
      <c r="E1934" s="255"/>
    </row>
    <row r="1935" spans="1:5" ht="15.75">
      <c r="A1935" s="256"/>
      <c r="B1935" s="98"/>
      <c r="C1935" s="254"/>
      <c r="D1935" s="254"/>
      <c r="E1935" s="255"/>
    </row>
    <row r="1936" spans="1:5" ht="15.75">
      <c r="A1936" s="256"/>
      <c r="B1936" s="98"/>
      <c r="C1936" s="254"/>
      <c r="D1936" s="254"/>
      <c r="E1936" s="255"/>
    </row>
    <row r="1937" spans="1:5" ht="15.75">
      <c r="A1937" s="256"/>
      <c r="B1937" s="98"/>
      <c r="C1937" s="254"/>
      <c r="D1937" s="254"/>
      <c r="E1937" s="255"/>
    </row>
    <row r="1938" spans="1:5" ht="15.75">
      <c r="A1938" s="256"/>
      <c r="B1938" s="98"/>
      <c r="C1938" s="254"/>
      <c r="D1938" s="254"/>
      <c r="E1938" s="255"/>
    </row>
    <row r="1939" spans="1:5" ht="15.75">
      <c r="A1939" s="256"/>
      <c r="B1939" s="98"/>
      <c r="C1939" s="254"/>
      <c r="D1939" s="254"/>
      <c r="E1939" s="255"/>
    </row>
    <row r="1940" spans="1:5" ht="15.75">
      <c r="A1940" s="256"/>
      <c r="B1940" s="98"/>
      <c r="C1940" s="254"/>
      <c r="D1940" s="254"/>
      <c r="E1940" s="255"/>
    </row>
    <row r="1941" spans="1:5" ht="15.75">
      <c r="A1941" s="256"/>
      <c r="B1941" s="98"/>
      <c r="C1941" s="254"/>
      <c r="D1941" s="254"/>
      <c r="E1941" s="255"/>
    </row>
    <row r="1942" spans="1:5" ht="15.75">
      <c r="A1942" s="256"/>
      <c r="B1942" s="98"/>
      <c r="C1942" s="254"/>
      <c r="D1942" s="254"/>
      <c r="E1942" s="255"/>
    </row>
    <row r="1943" spans="1:5" ht="15.75">
      <c r="A1943" s="256"/>
      <c r="B1943" s="98"/>
      <c r="C1943" s="254"/>
      <c r="D1943" s="254"/>
      <c r="E1943" s="255"/>
    </row>
    <row r="1944" spans="1:5" ht="15.75">
      <c r="A1944" s="256"/>
      <c r="B1944" s="98"/>
      <c r="C1944" s="254"/>
      <c r="D1944" s="254"/>
      <c r="E1944" s="255"/>
    </row>
    <row r="1945" spans="1:5" ht="15.75">
      <c r="A1945" s="256"/>
      <c r="B1945" s="98"/>
      <c r="C1945" s="254"/>
      <c r="D1945" s="254"/>
      <c r="E1945" s="255"/>
    </row>
    <row r="1946" spans="1:5" ht="15.75">
      <c r="A1946" s="256"/>
      <c r="B1946" s="98"/>
      <c r="C1946" s="254"/>
      <c r="D1946" s="254"/>
      <c r="E1946" s="255"/>
    </row>
    <row r="1947" spans="1:5" ht="15.75">
      <c r="A1947" s="256"/>
      <c r="B1947" s="98"/>
      <c r="C1947" s="254"/>
      <c r="D1947" s="254"/>
      <c r="E1947" s="255"/>
    </row>
    <row r="1948" spans="1:5" ht="15.75">
      <c r="A1948" s="256"/>
      <c r="B1948" s="98"/>
      <c r="C1948" s="254"/>
      <c r="D1948" s="254"/>
      <c r="E1948" s="255"/>
    </row>
    <row r="1949" spans="1:5" ht="15.75">
      <c r="A1949" s="256"/>
      <c r="B1949" s="98"/>
      <c r="C1949" s="254"/>
      <c r="D1949" s="254"/>
      <c r="E1949" s="255"/>
    </row>
    <row r="1950" spans="1:5" ht="15.75">
      <c r="A1950" s="256"/>
      <c r="B1950" s="98"/>
      <c r="C1950" s="254"/>
      <c r="D1950" s="254"/>
      <c r="E1950" s="255"/>
    </row>
    <row r="1951" spans="1:5" ht="15.75">
      <c r="A1951" s="256"/>
      <c r="B1951" s="98"/>
      <c r="C1951" s="254"/>
      <c r="D1951" s="254"/>
      <c r="E1951" s="255"/>
    </row>
    <row r="1952" spans="1:5" ht="15.75">
      <c r="A1952" s="256"/>
      <c r="B1952" s="98"/>
      <c r="C1952" s="254"/>
      <c r="D1952" s="254"/>
      <c r="E1952" s="255"/>
    </row>
    <row r="1953" spans="1:5" ht="15.75">
      <c r="A1953" s="256"/>
      <c r="B1953" s="98"/>
      <c r="C1953" s="254"/>
      <c r="D1953" s="254"/>
      <c r="E1953" s="255"/>
    </row>
    <row r="1954" spans="1:5" ht="15.75">
      <c r="A1954" s="256"/>
      <c r="B1954" s="98"/>
      <c r="C1954" s="254"/>
      <c r="D1954" s="254"/>
      <c r="E1954" s="255"/>
    </row>
    <row r="1955" spans="1:5" ht="15.75">
      <c r="A1955" s="256"/>
      <c r="B1955" s="98"/>
      <c r="C1955" s="254"/>
      <c r="D1955" s="254"/>
      <c r="E1955" s="255"/>
    </row>
    <row r="1956" spans="1:5" ht="15.75">
      <c r="A1956" s="256"/>
      <c r="B1956" s="98"/>
      <c r="C1956" s="254"/>
      <c r="D1956" s="254"/>
      <c r="E1956" s="255"/>
    </row>
    <row r="1957" spans="1:5" ht="15.75">
      <c r="A1957" s="256"/>
      <c r="B1957" s="98"/>
      <c r="C1957" s="254"/>
      <c r="D1957" s="254"/>
      <c r="E1957" s="255"/>
    </row>
    <row r="1958" spans="1:5" ht="15.75">
      <c r="A1958" s="256"/>
      <c r="B1958" s="98"/>
      <c r="C1958" s="254"/>
      <c r="D1958" s="254"/>
      <c r="E1958" s="255"/>
    </row>
    <row r="1959" spans="1:5" ht="15.75">
      <c r="A1959" s="256"/>
      <c r="B1959" s="98"/>
      <c r="C1959" s="254"/>
      <c r="D1959" s="254"/>
      <c r="E1959" s="255"/>
    </row>
    <row r="1960" spans="1:5" ht="15.75">
      <c r="A1960" s="256"/>
      <c r="B1960" s="98"/>
      <c r="C1960" s="254"/>
      <c r="D1960" s="254"/>
      <c r="E1960" s="255"/>
    </row>
    <row r="1961" spans="1:5" ht="15.75">
      <c r="A1961" s="256"/>
      <c r="B1961" s="98"/>
      <c r="C1961" s="254"/>
      <c r="D1961" s="254"/>
      <c r="E1961" s="255"/>
    </row>
    <row r="1962" spans="1:5" ht="15.75">
      <c r="A1962" s="256"/>
      <c r="B1962" s="98"/>
      <c r="C1962" s="254"/>
      <c r="D1962" s="254"/>
      <c r="E1962" s="255"/>
    </row>
    <row r="1963" spans="1:5" ht="15.75">
      <c r="A1963" s="256"/>
      <c r="B1963" s="98"/>
      <c r="C1963" s="254"/>
      <c r="D1963" s="254"/>
      <c r="E1963" s="255"/>
    </row>
    <row r="1964" spans="1:5" ht="15.75">
      <c r="A1964" s="256"/>
      <c r="B1964" s="98"/>
      <c r="C1964" s="254"/>
      <c r="D1964" s="254"/>
      <c r="E1964" s="255"/>
    </row>
    <row r="1965" spans="1:5" ht="15.75">
      <c r="A1965" s="256"/>
      <c r="B1965" s="98"/>
      <c r="C1965" s="254"/>
      <c r="D1965" s="254"/>
      <c r="E1965" s="255"/>
    </row>
    <row r="1966" spans="1:5" ht="15.75">
      <c r="A1966" s="256"/>
      <c r="B1966" s="98"/>
      <c r="C1966" s="254"/>
      <c r="D1966" s="254"/>
      <c r="E1966" s="255"/>
    </row>
    <row r="1967" spans="1:5" ht="15.75">
      <c r="A1967" s="256"/>
      <c r="B1967" s="98"/>
      <c r="C1967" s="254"/>
      <c r="D1967" s="254"/>
      <c r="E1967" s="255"/>
    </row>
    <row r="1968" spans="1:5" ht="15.75">
      <c r="A1968" s="256"/>
      <c r="B1968" s="98"/>
      <c r="C1968" s="254"/>
      <c r="D1968" s="254"/>
      <c r="E1968" s="255"/>
    </row>
    <row r="1969" spans="1:5" ht="15.75">
      <c r="A1969" s="256"/>
      <c r="B1969" s="98"/>
      <c r="C1969" s="254"/>
      <c r="D1969" s="254"/>
      <c r="E1969" s="255"/>
    </row>
    <row r="1970" spans="1:5" ht="15.75">
      <c r="A1970" s="256"/>
      <c r="B1970" s="98"/>
      <c r="C1970" s="254"/>
      <c r="D1970" s="254"/>
      <c r="E1970" s="255"/>
    </row>
    <row r="1971" spans="1:5" ht="15.75">
      <c r="A1971" s="256"/>
      <c r="B1971" s="98"/>
      <c r="C1971" s="254"/>
      <c r="D1971" s="254"/>
      <c r="E1971" s="255"/>
    </row>
    <row r="1972" spans="1:5" ht="15.75">
      <c r="A1972" s="256"/>
      <c r="B1972" s="98"/>
      <c r="C1972" s="254"/>
      <c r="D1972" s="254"/>
      <c r="E1972" s="255"/>
    </row>
    <row r="1973" spans="1:5" ht="15.75">
      <c r="A1973" s="256"/>
      <c r="B1973" s="98"/>
      <c r="C1973" s="254"/>
      <c r="D1973" s="254"/>
      <c r="E1973" s="255"/>
    </row>
    <row r="1974" spans="1:5" ht="15.75">
      <c r="A1974" s="256"/>
      <c r="B1974" s="98"/>
      <c r="C1974" s="254"/>
      <c r="D1974" s="254"/>
      <c r="E1974" s="255"/>
    </row>
    <row r="1975" spans="1:5" ht="15.75">
      <c r="A1975" s="256"/>
      <c r="B1975" s="98"/>
      <c r="C1975" s="254"/>
      <c r="D1975" s="254"/>
      <c r="E1975" s="255"/>
    </row>
    <row r="1976" spans="1:5" ht="15.75">
      <c r="A1976" s="256"/>
      <c r="B1976" s="98"/>
      <c r="C1976" s="254"/>
      <c r="D1976" s="254"/>
      <c r="E1976" s="255"/>
    </row>
    <row r="1977" spans="1:5" ht="15.75">
      <c r="A1977" s="256"/>
      <c r="B1977" s="98"/>
      <c r="C1977" s="254"/>
      <c r="D1977" s="254"/>
      <c r="E1977" s="255"/>
    </row>
    <row r="1978" spans="1:5" ht="15.75">
      <c r="A1978" s="256"/>
      <c r="B1978" s="98"/>
      <c r="C1978" s="254"/>
      <c r="D1978" s="254"/>
      <c r="E1978" s="255"/>
    </row>
    <row r="1979" spans="1:5" ht="15.75">
      <c r="A1979" s="256"/>
      <c r="B1979" s="98"/>
      <c r="C1979" s="254"/>
      <c r="D1979" s="254"/>
      <c r="E1979" s="255"/>
    </row>
    <row r="1980" spans="1:5" ht="15.75">
      <c r="A1980" s="256"/>
      <c r="B1980" s="98"/>
      <c r="C1980" s="254"/>
      <c r="D1980" s="254"/>
      <c r="E1980" s="255"/>
    </row>
    <row r="1981" spans="1:5" ht="15.75">
      <c r="A1981" s="256"/>
      <c r="B1981" s="98"/>
      <c r="C1981" s="254"/>
      <c r="D1981" s="254"/>
      <c r="E1981" s="255"/>
    </row>
    <row r="1982" spans="1:5" ht="15.75">
      <c r="A1982" s="256"/>
      <c r="B1982" s="98"/>
      <c r="C1982" s="254"/>
      <c r="D1982" s="254"/>
      <c r="E1982" s="255"/>
    </row>
    <row r="1983" spans="1:5" ht="15.75">
      <c r="A1983" s="256"/>
      <c r="B1983" s="98"/>
      <c r="C1983" s="254"/>
      <c r="D1983" s="254"/>
      <c r="E1983" s="255"/>
    </row>
    <row r="1984" spans="1:5" ht="15.75">
      <c r="A1984" s="256"/>
      <c r="B1984" s="98"/>
      <c r="C1984" s="254"/>
      <c r="D1984" s="254"/>
      <c r="E1984" s="255"/>
    </row>
    <row r="1985" spans="1:5" ht="15.75">
      <c r="A1985" s="256"/>
      <c r="B1985" s="98"/>
      <c r="C1985" s="254"/>
      <c r="D1985" s="254"/>
      <c r="E1985" s="255"/>
    </row>
    <row r="1986" spans="1:5" ht="15.75">
      <c r="A1986" s="256"/>
      <c r="B1986" s="98"/>
      <c r="C1986" s="254"/>
      <c r="D1986" s="254"/>
      <c r="E1986" s="255"/>
    </row>
    <row r="1987" spans="1:5" ht="15.75">
      <c r="A1987" s="256"/>
      <c r="B1987" s="98"/>
      <c r="C1987" s="254"/>
      <c r="D1987" s="254"/>
      <c r="E1987" s="255"/>
    </row>
    <row r="1988" spans="1:5" ht="15.75">
      <c r="A1988" s="256"/>
      <c r="B1988" s="98"/>
      <c r="C1988" s="254"/>
      <c r="D1988" s="254"/>
      <c r="E1988" s="255"/>
    </row>
    <row r="1989" spans="1:5" ht="15.75">
      <c r="A1989" s="256"/>
      <c r="B1989" s="98"/>
      <c r="C1989" s="254"/>
      <c r="D1989" s="254"/>
      <c r="E1989" s="255"/>
    </row>
    <row r="1990" spans="1:5" ht="15.75">
      <c r="A1990" s="256"/>
      <c r="B1990" s="98"/>
      <c r="C1990" s="254"/>
      <c r="D1990" s="254"/>
      <c r="E1990" s="255"/>
    </row>
    <row r="1991" spans="1:5" ht="15.75">
      <c r="A1991" s="256"/>
      <c r="B1991" s="98"/>
      <c r="C1991" s="254"/>
      <c r="D1991" s="254"/>
      <c r="E1991" s="255"/>
    </row>
    <row r="1992" spans="1:5" ht="15.75">
      <c r="A1992" s="256"/>
      <c r="B1992" s="98"/>
      <c r="C1992" s="254"/>
      <c r="D1992" s="254"/>
      <c r="E1992" s="255"/>
    </row>
    <row r="1993" spans="1:5" ht="15.75">
      <c r="A1993" s="256"/>
      <c r="B1993" s="98"/>
      <c r="C1993" s="254"/>
      <c r="D1993" s="254"/>
      <c r="E1993" s="255"/>
    </row>
    <row r="1994" spans="1:5" ht="15.75">
      <c r="A1994" s="256"/>
      <c r="B1994" s="98"/>
      <c r="C1994" s="254"/>
      <c r="D1994" s="254"/>
      <c r="E1994" s="255"/>
    </row>
    <row r="1995" spans="1:5" ht="15.75">
      <c r="A1995" s="256"/>
      <c r="B1995" s="98"/>
      <c r="C1995" s="254"/>
      <c r="D1995" s="254"/>
      <c r="E1995" s="255"/>
    </row>
    <row r="1996" spans="1:5" ht="15.75">
      <c r="A1996" s="256"/>
      <c r="B1996" s="98"/>
      <c r="C1996" s="254"/>
      <c r="D1996" s="254"/>
      <c r="E1996" s="255"/>
    </row>
    <row r="1997" spans="1:5" ht="15.75">
      <c r="A1997" s="256"/>
      <c r="B1997" s="98"/>
      <c r="C1997" s="254"/>
      <c r="D1997" s="254"/>
      <c r="E1997" s="255"/>
    </row>
    <row r="1998" spans="1:5" ht="15.75">
      <c r="A1998" s="256"/>
      <c r="B1998" s="98"/>
      <c r="C1998" s="254"/>
      <c r="D1998" s="254"/>
      <c r="E1998" s="255"/>
    </row>
    <row r="1999" spans="1:5" ht="15.75">
      <c r="A1999" s="256"/>
      <c r="B1999" s="98"/>
      <c r="C1999" s="254"/>
      <c r="D1999" s="254"/>
      <c r="E1999" s="255"/>
    </row>
    <row r="2000" spans="1:5" ht="15.75">
      <c r="A2000" s="256"/>
      <c r="B2000" s="98"/>
      <c r="C2000" s="254"/>
      <c r="D2000" s="254"/>
      <c r="E2000" s="255"/>
    </row>
    <row r="2001" spans="1:5" ht="15.75">
      <c r="A2001" s="256"/>
      <c r="B2001" s="98"/>
      <c r="C2001" s="254"/>
      <c r="D2001" s="254"/>
      <c r="E2001" s="255"/>
    </row>
    <row r="2002" spans="1:5" ht="15.75">
      <c r="A2002" s="256"/>
      <c r="B2002" s="98"/>
      <c r="C2002" s="254"/>
      <c r="D2002" s="254"/>
      <c r="E2002" s="255"/>
    </row>
    <row r="2003" spans="1:5" ht="15.75">
      <c r="A2003" s="256"/>
      <c r="B2003" s="98"/>
      <c r="C2003" s="254"/>
      <c r="D2003" s="254"/>
      <c r="E2003" s="255"/>
    </row>
    <row r="2004" spans="1:5" ht="15.75">
      <c r="A2004" s="256"/>
      <c r="B2004" s="98"/>
      <c r="C2004" s="254"/>
      <c r="D2004" s="254"/>
      <c r="E2004" s="255"/>
    </row>
    <row r="2005" spans="1:5" ht="15.75">
      <c r="A2005" s="256"/>
      <c r="B2005" s="98"/>
      <c r="C2005" s="254"/>
      <c r="D2005" s="254"/>
      <c r="E2005" s="255"/>
    </row>
    <row r="2006" spans="1:5" ht="13.35" customHeight="1">
      <c r="A2006" s="257"/>
      <c r="B2006" s="445" t="str">
        <f ca="1">OFFSET(L!$C$1,MATCH("General"&amp;"Cpy",L!$A:$A,0)-1,SL,,)</f>
        <v>© 2022 Responsible Minerals Initiative. All rights reserved.</v>
      </c>
      <c r="C2006" s="445"/>
      <c r="D2006" s="445"/>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75" defaultRowHeight="12.75"/>
  <cols>
    <col min="1" max="1" width="9.125" style="260" customWidth="1"/>
    <col min="2" max="2" width="42.875" style="260" customWidth="1"/>
    <col min="3" max="3" width="63.875" style="260" customWidth="1"/>
    <col min="4" max="4" width="25.625" style="260" customWidth="1"/>
    <col min="5" max="5" width="12.625" style="260" customWidth="1"/>
    <col min="6" max="6" width="12.625" style="261" customWidth="1"/>
    <col min="7" max="7" width="15.375" style="260" customWidth="1"/>
    <col min="8" max="8" width="23.875" style="260" customWidth="1"/>
    <col min="9" max="9" width="28.125" style="260" customWidth="1"/>
    <col min="10" max="10" width="48.25" style="260" hidden="1" customWidth="1"/>
    <col min="11" max="11" width="49.75" style="260" hidden="1" customWidth="1"/>
    <col min="12" max="12" width="8.875" style="260" customWidth="1"/>
    <col min="13" max="16384" width="8.875" style="260"/>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62"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11"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25"/>
  <cols>
    <col min="1" max="1" width="14.625" style="269" customWidth="1"/>
    <col min="2" max="2" width="14" style="269" customWidth="1"/>
    <col min="3" max="3" width="6.125" style="269" customWidth="1"/>
    <col min="4" max="4" width="56.25" style="269" customWidth="1"/>
    <col min="5" max="5" width="53.75" style="270" customWidth="1"/>
    <col min="6" max="6" width="54.125" style="269" customWidth="1"/>
    <col min="7" max="7" width="68.25" style="271" customWidth="1"/>
    <col min="8" max="8" width="49.25" style="269" customWidth="1"/>
    <col min="9" max="9" width="51.625" style="269" customWidth="1"/>
    <col min="10" max="10" width="50.25" style="269" customWidth="1"/>
    <col min="11" max="11" width="51.875" style="272" customWidth="1"/>
    <col min="12" max="12" width="66.875" style="273" customWidth="1"/>
    <col min="13" max="13" width="46.125" style="274" customWidth="1"/>
    <col min="14" max="14" width="8.875" style="274" customWidth="1"/>
    <col min="15" max="16384" width="8.8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5.5">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ht="28.5">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99">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2.7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8.5">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57">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2.7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2.7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57">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5.5">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42.75">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99.75">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42.75">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85.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2.7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2.7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53">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7.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57">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409.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70">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35">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35">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2.7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75">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114">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28.25">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20">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409.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40">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22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20">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2.7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8.5">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105">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85.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7">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56.7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5.5">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9.7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8.2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85.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1">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99">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99.75">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99.5">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213.75">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28.25">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57">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13.7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42.75">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56.2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85.2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71">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342">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114">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57">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8.5">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114">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8.5">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2.7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8.5">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ht="28.5">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8.5">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8.5">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8.5">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8.5">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8.5">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8.5">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8.5">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8.5">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8.5">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5.5">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91.25">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56.7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85.2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85.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56.7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28.25">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56.7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70.7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42.5">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7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42.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8.5">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71.2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8.5">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71">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14">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313.5">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8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8.5">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56.7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99.75">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28">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213.75">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202.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8.5">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8.5">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57">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60">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7">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ht="28.5">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8.5">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8.5">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8.5">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8.5">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8.5">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8.5">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ht="28.5">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ht="28.5">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ht="28.5">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ht="28.5">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ht="28.5">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ht="28.5">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ht="28.5">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ht="28.5">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ht="28.5">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42.75">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30">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28.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1">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38.2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42.75">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38.25">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38.2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8.5">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8.5">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71.2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1">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38.25">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45">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57">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42.75">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30">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ht="28.5">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ht="28.5">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ht="28.5">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ht="28.5">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ht="28.5">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ht="28.5">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ht="28.5">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ht="28.5">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ht="28.5">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ht="28.5">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ht="28.5">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ht="28.5">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ht="28.5">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ht="28.5">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ht="28.5">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ht="28.5">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ht="28.5">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ht="28.5">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ht="28.5">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28.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8.5">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8.5">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8.5">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8.5">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8.5">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8.5">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30">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8.5">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8.5">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8.5">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8.5">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8.5">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8.5">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8.5">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8.5">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8.5">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8.5">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8.5">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8.5">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ht="28.5">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ht="28.5">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ht="28.5">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2.7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2.7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7">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ht="28.5">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42.75">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2.7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ht="28.5">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ht="28.5">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ht="28.5">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ht="28.5">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7">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8.5">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42.75">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8.5">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8.5">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42.75">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8.5">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2.7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57">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42.75">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2.7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2.7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42.75">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2.7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7">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7">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7">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7">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71.2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71.2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71.2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71.2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71.2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71.2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71.2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71.2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71.2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71.2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71.25">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71.2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57">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7">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7">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7">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2.7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2.7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2.7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2.7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7">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71.25">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7">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9.7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7">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57">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2.7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57">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57">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57">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ht="28.5">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ht="28.5">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8.5">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5.5">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8.5">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8.5">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71.2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8.5">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42.75">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85.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C95C2686-A34D-4EBF-9197-B5367D95CA22}"/>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Rebecca Johnson</cp:lastModifiedBy>
  <cp:lastPrinted>2015-04-21T20:47:43Z</cp:lastPrinted>
  <dcterms:created xsi:type="dcterms:W3CDTF">2010-06-21T21:00:23Z</dcterms:created>
  <dcterms:modified xsi:type="dcterms:W3CDTF">2022-06-24T19:51:08Z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