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G:\^^Customer forms\"/>
    </mc:Choice>
  </mc:AlternateContent>
  <xr:revisionPtr revIDLastSave="0" documentId="13_ncr:1_{FDBB5706-28AE-4123-80AA-35B4AA76F05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E6" i="5"/>
  <c r="X6" i="5" s="1"/>
  <c r="E7" i="5"/>
  <c r="X7" i="5" s="1"/>
  <c r="E8" i="5"/>
  <c r="X8" i="5" s="1"/>
  <c r="V9" i="5"/>
  <c r="E9" i="5"/>
  <c r="X9" i="5" s="1"/>
  <c r="V10" i="5"/>
  <c r="E10" i="5"/>
  <c r="X10" i="5" s="1"/>
  <c r="V11" i="5"/>
  <c r="E11" i="5"/>
  <c r="X11" i="5" s="1"/>
  <c r="V12" i="5"/>
  <c r="E12" i="5"/>
  <c r="X12" i="5" s="1"/>
  <c r="V13" i="5"/>
  <c r="E13" i="5"/>
  <c r="X13" i="5" s="1"/>
  <c r="V14" i="5"/>
  <c r="E14" i="5"/>
  <c r="X14" i="5" s="1"/>
  <c r="V15" i="5"/>
  <c r="E15" i="5"/>
  <c r="X15" i="5" s="1"/>
  <c r="V16" i="5"/>
  <c r="E16" i="5"/>
  <c r="X16" i="5" s="1"/>
  <c r="V17" i="5"/>
  <c r="E17" i="5"/>
  <c r="X17" i="5" s="1"/>
  <c r="V18" i="5"/>
  <c r="E18" i="5"/>
  <c r="X18" i="5" s="1"/>
  <c r="V19" i="5"/>
  <c r="E19" i="5"/>
  <c r="X19" i="5" s="1"/>
  <c r="V20" i="5"/>
  <c r="E20" i="5"/>
  <c r="X20" i="5" s="1"/>
  <c r="V21" i="5"/>
  <c r="E21" i="5"/>
  <c r="X21" i="5" s="1"/>
  <c r="V22" i="5"/>
  <c r="E22" i="5"/>
  <c r="X22" i="5" s="1"/>
  <c r="V23" i="5"/>
  <c r="E23" i="5"/>
  <c r="X23" i="5" s="1"/>
  <c r="V24" i="5"/>
  <c r="E24" i="5"/>
  <c r="X24" i="5" s="1"/>
  <c r="V25" i="5"/>
  <c r="E25" i="5"/>
  <c r="X25" i="5" s="1"/>
  <c r="V26" i="5"/>
  <c r="E26" i="5"/>
  <c r="X26" i="5" s="1"/>
  <c r="V27" i="5"/>
  <c r="E27" i="5"/>
  <c r="X27" i="5" s="1"/>
  <c r="V28" i="5"/>
  <c r="E28" i="5"/>
  <c r="X28" i="5" s="1"/>
  <c r="V29" i="5"/>
  <c r="E29" i="5"/>
  <c r="X29" i="5" s="1"/>
  <c r="V30" i="5"/>
  <c r="E30" i="5"/>
  <c r="X30" i="5" s="1"/>
  <c r="V31" i="5"/>
  <c r="E31" i="5"/>
  <c r="X31" i="5" s="1"/>
  <c r="V32" i="5"/>
  <c r="E32" i="5"/>
  <c r="X32" i="5" s="1"/>
  <c r="V33" i="5"/>
  <c r="E33" i="5"/>
  <c r="X33" i="5" s="1"/>
  <c r="V34" i="5"/>
  <c r="E34" i="5"/>
  <c r="X34" i="5" s="1"/>
  <c r="V35" i="5"/>
  <c r="E35" i="5"/>
  <c r="X35" i="5" s="1"/>
  <c r="V36" i="5"/>
  <c r="E36" i="5"/>
  <c r="X36" i="5" s="1"/>
  <c r="V37" i="5"/>
  <c r="E37" i="5"/>
  <c r="X37" i="5" s="1"/>
  <c r="V38" i="5"/>
  <c r="E38" i="5"/>
  <c r="X38" i="5" s="1"/>
  <c r="V39" i="5"/>
  <c r="E39" i="5"/>
  <c r="X39" i="5" s="1"/>
  <c r="V40" i="5"/>
  <c r="E40" i="5"/>
  <c r="X40" i="5" s="1"/>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X108" i="5" s="1"/>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X180" i="5" s="1"/>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X360" i="5" s="1"/>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9" i="6" s="1"/>
  <c r="H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c r="B57" i="6"/>
  <c r="G57" i="6" s="1"/>
  <c r="B56" i="6"/>
  <c r="G56" i="6"/>
  <c r="B55" i="6"/>
  <c r="G55" i="6" s="1"/>
  <c r="B54" i="6"/>
  <c r="G54" i="6"/>
  <c r="B17" i="6"/>
  <c r="B16" i="6"/>
  <c r="F21" i="6" s="1"/>
  <c r="B15" i="6"/>
  <c r="F20" i="6" s="1"/>
  <c r="B14" i="6"/>
  <c r="H13" i="6"/>
  <c r="B12" i="6"/>
  <c r="G12" i="6"/>
  <c r="H12" i="6" s="1"/>
  <c r="D12" i="6" s="1"/>
  <c r="B11" i="6"/>
  <c r="G11" i="6"/>
  <c r="H11" i="6"/>
  <c r="D11" i="6" s="1"/>
  <c r="G10" i="6"/>
  <c r="H10" i="6"/>
  <c r="D10" i="6" s="1"/>
  <c r="B8" i="6"/>
  <c r="G8" i="6"/>
  <c r="H8" i="6"/>
  <c r="D8" i="6" s="1"/>
  <c r="B7" i="6"/>
  <c r="G7" i="6"/>
  <c r="H7" i="6" s="1"/>
  <c r="D7" i="6" s="1"/>
  <c r="B6" i="6"/>
  <c r="G6" i="6" s="1"/>
  <c r="H6" i="6" s="1"/>
  <c r="D6" i="6" s="1"/>
  <c r="B5" i="6"/>
  <c r="F6" i="6"/>
  <c r="B4" i="6"/>
  <c r="G4" i="6"/>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B44" i="4" s="1"/>
  <c r="A29" i="6" s="1"/>
  <c r="P43" i="4"/>
  <c r="Q43" i="4" s="1"/>
  <c r="P41" i="4"/>
  <c r="P40" i="4"/>
  <c r="P39" i="4"/>
  <c r="P38" i="4"/>
  <c r="B38" i="4" s="1"/>
  <c r="A24" i="6" s="1"/>
  <c r="P37" i="4"/>
  <c r="Q37" i="4" s="1"/>
  <c r="P35" i="4"/>
  <c r="P34" i="4"/>
  <c r="P33" i="4"/>
  <c r="P32" i="4"/>
  <c r="P31" i="4"/>
  <c r="Q31" i="4" s="1"/>
  <c r="P29" i="4"/>
  <c r="B29" i="4" s="1"/>
  <c r="A17" i="6" s="1"/>
  <c r="P28" i="4"/>
  <c r="B28" i="4" s="1"/>
  <c r="A16" i="6" s="1"/>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G16" i="6"/>
  <c r="H16" i="6"/>
  <c r="A38" i="2"/>
  <c r="J4" i="5"/>
  <c r="B41" i="4"/>
  <c r="B65" i="4" s="1"/>
  <c r="A47" i="6" s="1"/>
  <c r="A55" i="2"/>
  <c r="A73" i="2"/>
  <c r="B9" i="3"/>
  <c r="A3" i="2"/>
  <c r="A20" i="2"/>
  <c r="B17" i="3"/>
  <c r="B25" i="3"/>
  <c r="C20" i="3"/>
  <c r="A75" i="2"/>
  <c r="C25" i="3"/>
  <c r="N4" i="5"/>
  <c r="A43" i="2"/>
  <c r="C3" i="3"/>
  <c r="C19" i="3"/>
  <c r="P4" i="5"/>
  <c r="A45" i="2"/>
  <c r="C4" i="3"/>
  <c r="B26" i="4"/>
  <c r="A14"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426" i="5"/>
  <c r="R2426" i="5"/>
  <c r="J2426" i="5"/>
  <c r="I2426" i="5"/>
  <c r="H2426" i="5"/>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S597" i="5"/>
  <c r="S599" i="5"/>
  <c r="S611" i="5"/>
  <c r="S601" i="5"/>
  <c r="S600" i="5"/>
  <c r="S382" i="5"/>
  <c r="S533" i="5"/>
  <c r="S355" i="5"/>
  <c r="S602" i="5"/>
  <c r="S603" i="5"/>
  <c r="S605" i="5"/>
  <c r="S607" i="5"/>
  <c r="S314" i="5"/>
  <c r="AB12" i="5"/>
  <c r="AB9" i="5"/>
  <c r="AB10" i="5"/>
  <c r="AB14" i="5"/>
  <c r="AB17" i="5"/>
  <c r="AB16" i="5"/>
  <c r="AB8" i="5"/>
  <c r="AB13" i="5"/>
  <c r="AB15" i="5"/>
  <c r="AB11" i="5"/>
  <c r="AB7"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S17" i="5"/>
  <c r="S12" i="5"/>
  <c r="S16" i="5"/>
  <c r="S15" i="5"/>
  <c r="S13" i="5"/>
  <c r="S14" i="5"/>
  <c r="S10" i="5"/>
  <c r="S11" i="5"/>
  <c r="S8" i="5"/>
  <c r="S9" i="5"/>
  <c r="S7" i="5"/>
  <c r="G64" i="6" a="1"/>
  <c r="I5" i="5" l="1"/>
  <c r="G69" i="6" a="1"/>
  <c r="G69" i="6" s="1"/>
  <c r="H5" i="5"/>
  <c r="F5" i="5"/>
  <c r="R5" i="5"/>
  <c r="G5" i="5"/>
  <c r="E5" i="5"/>
  <c r="X5" i="5" s="1"/>
  <c r="F27" i="6"/>
  <c r="B22" i="6"/>
  <c r="B27" i="6" s="1"/>
  <c r="G27" i="6" s="1"/>
  <c r="F22" i="6"/>
  <c r="B47" i="6"/>
  <c r="G47" i="6" s="1"/>
  <c r="G17" i="6"/>
  <c r="H17" i="6" s="1"/>
  <c r="B41" i="6"/>
  <c r="G41" i="6" s="1"/>
  <c r="B21" i="6"/>
  <c r="B46" i="6" s="1"/>
  <c r="G46" i="6" s="1"/>
  <c r="C16" i="6"/>
  <c r="B50" i="6"/>
  <c r="G50" i="6" s="1"/>
  <c r="B45" i="6"/>
  <c r="G45" i="6" s="1"/>
  <c r="F25" i="6"/>
  <c r="B20" i="6"/>
  <c r="B30" i="6"/>
  <c r="G30" i="6" s="1"/>
  <c r="G15" i="6"/>
  <c r="H15" i="6" s="1"/>
  <c r="B35" i="6"/>
  <c r="G35" i="6" s="1"/>
  <c r="B75" i="4"/>
  <c r="A54" i="6" s="1"/>
  <c r="B81" i="4"/>
  <c r="A58" i="6" s="1"/>
  <c r="B77" i="4"/>
  <c r="A55" i="6" s="1"/>
  <c r="B49" i="4"/>
  <c r="A33" i="6" s="1"/>
  <c r="B89" i="4"/>
  <c r="A63" i="6" s="1"/>
  <c r="B67" i="4"/>
  <c r="A48" i="6" s="1"/>
  <c r="B83" i="4"/>
  <c r="A59" i="6" s="1"/>
  <c r="B43" i="4"/>
  <c r="A28" i="6" s="1"/>
  <c r="B85" i="4"/>
  <c r="A60" i="6" s="1"/>
  <c r="B31" i="4"/>
  <c r="A18" i="6" s="1"/>
  <c r="B55" i="4"/>
  <c r="A38" i="6" s="1"/>
  <c r="B87" i="4"/>
  <c r="A62" i="6" s="1"/>
  <c r="B37" i="4"/>
  <c r="A23" i="6" s="1"/>
  <c r="B61" i="4"/>
  <c r="A43" i="6" s="1"/>
  <c r="B79" i="4"/>
  <c r="A57" i="6" s="1"/>
  <c r="G14" i="6"/>
  <c r="H14" i="6" s="1"/>
  <c r="B19" i="6"/>
  <c r="F24" i="6"/>
  <c r="B44" i="6"/>
  <c r="G44" i="6" s="1"/>
  <c r="B39" i="6"/>
  <c r="G39" i="6" s="1"/>
  <c r="F19" i="6"/>
  <c r="B24" i="6"/>
  <c r="G24" i="6" s="1"/>
  <c r="C12" i="6"/>
  <c r="B69" i="4"/>
  <c r="A50" i="6" s="1"/>
  <c r="C11" i="6"/>
  <c r="C10" i="6"/>
  <c r="C9" i="6"/>
  <c r="D9" i="6"/>
  <c r="B63" i="4"/>
  <c r="A45" i="6" s="1"/>
  <c r="B70" i="4"/>
  <c r="A51" i="6" s="1"/>
  <c r="A26" i="6"/>
  <c r="B64" i="4"/>
  <c r="A46" i="6" s="1"/>
  <c r="B58" i="4"/>
  <c r="A41" i="6" s="1"/>
  <c r="C8" i="6"/>
  <c r="B51" i="4"/>
  <c r="A35" i="6" s="1"/>
  <c r="A25" i="6"/>
  <c r="D43" i="4"/>
  <c r="C7" i="6"/>
  <c r="D37" i="4"/>
  <c r="D74" i="4"/>
  <c r="D31" i="4"/>
  <c r="D49" i="4"/>
  <c r="D61" i="4"/>
  <c r="D5" i="6"/>
  <c r="C5" i="6"/>
  <c r="A27" i="6"/>
  <c r="C6" i="6"/>
  <c r="F69" i="6"/>
  <c r="C69" i="6" s="1"/>
  <c r="B56" i="4"/>
  <c r="A39" i="6" s="1"/>
  <c r="B50" i="4"/>
  <c r="A34" i="6" s="1"/>
  <c r="C4" i="6"/>
  <c r="B62" i="4"/>
  <c r="A44" i="6" s="1"/>
  <c r="B68" i="4"/>
  <c r="A49" i="6" s="1"/>
  <c r="B35" i="4"/>
  <c r="A22" i="6" s="1"/>
  <c r="D55" i="4"/>
  <c r="G64" i="6"/>
  <c r="G31" i="4"/>
  <c r="B53" i="4"/>
  <c r="A37" i="6" s="1"/>
  <c r="G61" i="4"/>
  <c r="B34" i="4"/>
  <c r="A21" i="6" s="1"/>
  <c r="A15" i="6"/>
  <c r="B32" i="4"/>
  <c r="A19" i="6" s="1"/>
  <c r="G55" i="4"/>
  <c r="B59" i="4"/>
  <c r="A42" i="6" s="1"/>
  <c r="G74" i="4"/>
  <c r="B71" i="4"/>
  <c r="A52" i="6" s="1"/>
  <c r="G37" i="4"/>
  <c r="G67" i="4"/>
  <c r="G43" i="4"/>
  <c r="B26" i="6" l="1"/>
  <c r="G26" i="6" s="1"/>
  <c r="B36" i="6"/>
  <c r="G36" i="6" s="1"/>
  <c r="D17" i="6"/>
  <c r="B52" i="6"/>
  <c r="G52" i="6" s="1"/>
  <c r="C17" i="6"/>
  <c r="G22" i="6"/>
  <c r="H22" i="6" s="1"/>
  <c r="B42" i="6"/>
  <c r="G42" i="6" s="1"/>
  <c r="B37" i="6"/>
  <c r="G37" i="6" s="1"/>
  <c r="H27" i="6"/>
  <c r="F68" i="6"/>
  <c r="H68" i="6" s="1"/>
  <c r="F32" i="6"/>
  <c r="F52" i="6"/>
  <c r="H52" i="6" s="1"/>
  <c r="F47" i="6"/>
  <c r="H47" i="6" s="1"/>
  <c r="F37" i="6"/>
  <c r="H37" i="6" s="1"/>
  <c r="F42" i="6"/>
  <c r="H42" i="6" s="1"/>
  <c r="B32" i="6"/>
  <c r="G32" i="6" s="1"/>
  <c r="F26" i="6"/>
  <c r="G21" i="6"/>
  <c r="H21" i="6" s="1"/>
  <c r="B51" i="6"/>
  <c r="G51" i="6" s="1"/>
  <c r="B31" i="6"/>
  <c r="G31" i="6" s="1"/>
  <c r="D15" i="6"/>
  <c r="G20" i="6"/>
  <c r="H20" i="6" s="1"/>
  <c r="B40" i="6"/>
  <c r="G40" i="6" s="1"/>
  <c r="B25" i="6"/>
  <c r="G25" i="6" s="1"/>
  <c r="F40" i="6"/>
  <c r="H40" i="6" s="1"/>
  <c r="F45" i="6"/>
  <c r="H45" i="6" s="1"/>
  <c r="F66" i="6"/>
  <c r="H66" i="6" s="1"/>
  <c r="F50" i="6"/>
  <c r="H50" i="6" s="1"/>
  <c r="F30" i="6"/>
  <c r="H30" i="6" s="1"/>
  <c r="H25" i="6"/>
  <c r="F35" i="6"/>
  <c r="H35" i="6" s="1"/>
  <c r="C15" i="6"/>
  <c r="F65" i="6"/>
  <c r="F29" i="6"/>
  <c r="F44" i="6"/>
  <c r="H44" i="6" s="1"/>
  <c r="F39" i="6"/>
  <c r="H39" i="6" s="1"/>
  <c r="F34" i="6"/>
  <c r="F49" i="6"/>
  <c r="H24" i="6"/>
  <c r="D14" i="6"/>
  <c r="G19" i="6"/>
  <c r="H19" i="6" s="1"/>
  <c r="B34" i="6"/>
  <c r="G34" i="6" s="1"/>
  <c r="C14" i="6"/>
  <c r="B49" i="6"/>
  <c r="G49" i="6" s="1"/>
  <c r="B29" i="6"/>
  <c r="G29" i="6" s="1"/>
  <c r="H69" i="6"/>
  <c r="B64" i="6"/>
  <c r="H64" i="6"/>
  <c r="S5" i="5"/>
  <c r="D22" i="6" l="1"/>
  <c r="C22" i="6"/>
  <c r="K68" i="6"/>
  <c r="D52" i="6"/>
  <c r="C52" i="6"/>
  <c r="D42" i="6"/>
  <c r="C42" i="6"/>
  <c r="D47" i="6"/>
  <c r="C47" i="6"/>
  <c r="D27" i="6"/>
  <c r="C27" i="6"/>
  <c r="D37" i="6"/>
  <c r="C37" i="6"/>
  <c r="H32" i="6"/>
  <c r="D68" i="6"/>
  <c r="C68" i="6"/>
  <c r="F31" i="6"/>
  <c r="H31" i="6" s="1"/>
  <c r="F67" i="6"/>
  <c r="H67" i="6" s="1"/>
  <c r="F46" i="6"/>
  <c r="H46" i="6" s="1"/>
  <c r="H26" i="6"/>
  <c r="F41" i="6"/>
  <c r="H41" i="6" s="1"/>
  <c r="F36" i="6"/>
  <c r="H36" i="6" s="1"/>
  <c r="F51" i="6"/>
  <c r="H51" i="6" s="1"/>
  <c r="F54" i="6"/>
  <c r="D21" i="6"/>
  <c r="K67" i="6"/>
  <c r="C21" i="6"/>
  <c r="D40" i="6"/>
  <c r="C40" i="6"/>
  <c r="D35" i="6"/>
  <c r="C35" i="6"/>
  <c r="D25" i="6"/>
  <c r="C25" i="6"/>
  <c r="D50" i="6"/>
  <c r="C50" i="6"/>
  <c r="D45" i="6"/>
  <c r="C45" i="6"/>
  <c r="D20" i="6"/>
  <c r="C20" i="6"/>
  <c r="K66" i="6"/>
  <c r="D30" i="6"/>
  <c r="C30" i="6"/>
  <c r="D66" i="6"/>
  <c r="C66" i="6"/>
  <c r="D19" i="6"/>
  <c r="C19" i="6"/>
  <c r="K65" i="6"/>
  <c r="D24" i="6"/>
  <c r="C24" i="6"/>
  <c r="H49" i="6"/>
  <c r="D44" i="6"/>
  <c r="C44" i="6"/>
  <c r="F63" i="6"/>
  <c r="H63" i="6" s="1"/>
  <c r="F59" i="6"/>
  <c r="H59" i="6" s="1"/>
  <c r="F57" i="6"/>
  <c r="H57" i="6" s="1"/>
  <c r="F55" i="6"/>
  <c r="F62" i="6"/>
  <c r="H62" i="6" s="1"/>
  <c r="H54" i="6"/>
  <c r="F58" i="6"/>
  <c r="H58" i="6" s="1"/>
  <c r="F60" i="6"/>
  <c r="H60" i="6" s="1"/>
  <c r="H34" i="6"/>
  <c r="D39" i="6"/>
  <c r="C39" i="6"/>
  <c r="H29" i="6"/>
  <c r="C2" i="6"/>
  <c r="B2" i="6"/>
  <c r="H65" i="6"/>
  <c r="D64" i="6"/>
  <c r="C64" i="6"/>
  <c r="T5" i="5"/>
  <c r="D32" i="6" l="1"/>
  <c r="C32" i="6"/>
  <c r="D26" i="6"/>
  <c r="C26" i="6"/>
  <c r="D36" i="6"/>
  <c r="C36" i="6"/>
  <c r="D46" i="6"/>
  <c r="C46" i="6"/>
  <c r="D67" i="6"/>
  <c r="C67" i="6"/>
  <c r="D31" i="6"/>
  <c r="C31" i="6"/>
  <c r="D51" i="6"/>
  <c r="C51" i="6"/>
  <c r="D41" i="6"/>
  <c r="C41" i="6"/>
  <c r="D60" i="6"/>
  <c r="C60" i="6"/>
  <c r="D62" i="6"/>
  <c r="C62" i="6"/>
  <c r="D54" i="6"/>
  <c r="C54" i="6"/>
  <c r="D57" i="6"/>
  <c r="C57" i="6"/>
  <c r="D29" i="6"/>
  <c r="C29" i="6"/>
  <c r="D34" i="6"/>
  <c r="C34" i="6"/>
  <c r="D63" i="6"/>
  <c r="C63" i="6"/>
  <c r="D59" i="6"/>
  <c r="C59" i="6"/>
  <c r="D58" i="6"/>
  <c r="C58" i="6"/>
  <c r="F56" i="6"/>
  <c r="H56" i="6" s="1"/>
  <c r="H55" i="6"/>
  <c r="D49" i="6"/>
  <c r="C49" i="6"/>
  <c r="D65" i="6"/>
  <c r="C65" i="6"/>
  <c r="D56" i="6" l="1"/>
  <c r="C56" i="6"/>
  <c r="H70" i="6"/>
  <c r="D2" i="6" s="1"/>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<sst xmlns="http://schemas.openxmlformats.org/spreadsheetml/2006/main" count="22494" uniqueCount="15863">
  <si>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</si>
  <si>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</si>
  <si>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</si>
  <si>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</si>
  <si>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</si>
  <si>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</si>
  <si>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</si>
  <si>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</si>
  <si>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</si>
  <si>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</si>
  <si>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</si>
  <si>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</si>
  <si>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</si>
  <si>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</si>
  <si>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</si>
  <si>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</si>
  <si>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</si>
  <si>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</si>
  <si>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</si>
  <si>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</si>
  <si>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</si>
  <si>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</si>
  <si>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</si>
  <si>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</si>
  <si>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</si>
  <si>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</si>
  <si>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</si>
  <si>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</si>
  <si>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</si>
  <si>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</si>
  <si>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</si>
  <si>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</si>
  <si>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</si>
  <si>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</si>
  <si>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</si>
  <si>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</si>
  <si>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</si>
  <si>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</si>
  <si>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</si>
  <si>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</si>
  <si>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</si>
  <si>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</si>
  <si>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</si>
  <si>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</si>
  <si>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</si>
  <si>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</si>
  <si>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</si>
  <si>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</si>
  <si>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</si>
  <si>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</si>
  <si>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</si>
  <si>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</si>
  <si>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</si>
  <si>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</si>
  <si>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</si>
  <si>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</si>
  <si>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</si>
  <si>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</si>
  <si>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</si>
  <si>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</si>
  <si>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</si>
  <si>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</si>
  <si>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</si>
  <si>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</si>
  <si>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</si>
  <si>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</si>
  <si>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</si>
  <si>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</si>
  <si>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</si>
  <si>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</si>
  <si>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</si>
  <si>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</si>
  <si>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</si>
  <si>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</si>
  <si>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</si>
  <si>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</si>
  <si>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</si>
  <si>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</si>
  <si>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</si>
  <si>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</si>
  <si>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</si>
  <si>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</si>
  <si>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</si>
  <si>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</si>
  <si>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</si>
  <si>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</si>
  <si>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</si>
  <si>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</si>
  <si>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</si>
  <si>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</si>
  <si>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</si>
  <si>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</si>
  <si>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</si>
  <si>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</si>
  <si>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</si>
  <si>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</si>
  <si>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</si>
  <si>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</si>
  <si>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</si>
  <si>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</si>
  <si>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</si>
  <si>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</si>
  <si>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</si>
  <si>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</si>
  <si>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</si>
  <si>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</si>
  <si>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</si>
  <si>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</si>
  <si>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</si>
  <si>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</si>
  <si>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</si>
  <si>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</si>
  <si>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</si>
  <si>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</si>
  <si>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</si>
  <si>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</si>
  <si>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</si>
  <si>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</si>
  <si>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</si>
  <si>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</si>
  <si>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</si>
  <si>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</si>
  <si>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</si>
  <si>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</si>
  <si>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</si>
  <si>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</si>
  <si>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</si>
  <si>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</si>
  <si>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</si>
  <si>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</si>
  <si>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</si>
  <si>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</si>
  <si>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</si>
  <si>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</si>
  <si>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</si>
  <si>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</si>
  <si>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</si>
  <si>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</si>
  <si>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</si>
  <si>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</si>
  <si>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</si>
  <si>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</si>
  <si>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</si>
  <si>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</si>
  <si>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</si>
  <si>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</si>
  <si>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</si>
  <si>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</si>
  <si>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</si>
  <si>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</si>
  <si>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</si>
  <si>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</si>
  <si>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</si>
  <si>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</si>
  <si>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</si>
  <si>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</si>
  <si>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</si>
  <si>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</si>
  <si>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</si>
  <si>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</si>
  <si>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</si>
  <si>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</si>
  <si>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</si>
  <si>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</si>
  <si>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</si>
  <si>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</si>
  <si>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</si>
  <si>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</si>
  <si>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</si>
  <si>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</si>
  <si>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</si>
  <si>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</si>
  <si>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</si>
  <si>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</si>
  <si>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</si>
  <si>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</si>
  <si>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</si>
  <si>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</si>
  <si>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</si>
  <si>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</si>
  <si>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</si>
  <si>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</si>
  <si>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</si>
  <si>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</si>
  <si>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</si>
  <si>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</si>
  <si>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</si>
  <si>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</si>
  <si>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</si>
  <si>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</si>
  <si>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</si>
  <si>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</si>
  <si>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</si>
  <si>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</si>
  <si>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</si>
  <si>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</si>
  <si>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</si>
  <si>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</si>
  <si>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</si>
  <si>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</si>
  <si>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</si>
  <si>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</si>
  <si>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</si>
  <si>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</si>
  <si>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</si>
  <si>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</si>
  <si>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</si>
  <si>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</si>
  <si>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</si>
  <si>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</si>
  <si>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</si>
  <si>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</si>
  <si>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</si>
  <si>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</si>
  <si>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</si>
  <si>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</si>
  <si>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</si>
  <si>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</si>
  <si>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</si>
  <si>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</si>
  <si>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</si>
  <si>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</si>
  <si>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</si>
  <si>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</si>
  <si>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</si>
  <si>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</si>
  <si>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</si>
  <si>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</si>
  <si>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</si>
  <si>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</si>
  <si>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</si>
  <si>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</si>
  <si>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</si>
  <si>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</si>
  <si>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</si>
  <si>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</si>
  <si>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</si>
  <si>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</si>
  <si>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</si>
  <si>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</si>
  <si>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</si>
  <si>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</si>
  <si>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</si>
  <si>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</si>
  <si>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</si>
  <si>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</si>
  <si>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</si>
  <si>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</si>
  <si>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</si>
  <si>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</si>
  <si>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</si>
  <si>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</si>
  <si>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</si>
  <si>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</si>
  <si>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</si>
  <si>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</si>
  <si>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</si>
  <si>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</si>
  <si>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</si>
  <si>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</si>
  <si>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</si>
  <si>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</si>
  <si>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</si>
  <si>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</si>
  <si>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</si>
  <si>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</si>
  <si>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</si>
  <si>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</si>
  <si>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</si>
  <si>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</si>
  <si>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</si>
  <si>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</si>
  <si>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</si>
  <si>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</si>
  <si>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</si>
  <si>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</si>
  <si>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</si>
  <si>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</si>
  <si>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</si>
  <si>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</si>
  <si>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</si>
  <si>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</si>
  <si>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</si>
  <si>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</si>
  <si>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</si>
  <si>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</si>
  <si>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</si>
  <si>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</si>
  <si>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</si>
  <si>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</si>
  <si>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</si>
  <si>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</si>
  <si>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</si>
  <si>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</si>
  <si>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</si>
  <si>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</si>
  <si>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</si>
  <si>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</si>
  <si>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</si>
  <si>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</si>
  <si>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</si>
  <si>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</si>
  <si>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</si>
  <si>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</si>
  <si>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</si>
  <si>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</si>
  <si>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</si>
  <si>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</si>
  <si>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</si>
  <si>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</si>
  <si>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</si>
  <si>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</si>
  <si>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</si>
  <si>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</si>
  <si>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</si>
  <si>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</si>
  <si>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</si>
  <si>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</si>
  <si>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</si>
  <si>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</si>
  <si>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</si>
  <si>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</si>
  <si>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</si>
  <si>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</si>
  <si>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</si>
  <si>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</si>
  <si>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</si>
  <si>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</si>
  <si>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</si>
  <si>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</si>
  <si>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</si>
  <si>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</si>
  <si>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</si>
  <si>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</si>
  <si>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</si>
  <si>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</si>
  <si>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</si>
  <si>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</si>
  <si>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</si>
  <si>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</si>
  <si>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</si>
  <si>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</si>
  <si>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</si>
  <si>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</si>
  <si>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</si>
  <si>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</si>
  <si>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</si>
  <si>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</si>
  <si>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</si>
  <si>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</si>
  <si>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</si>
  <si>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</si>
  <si>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</si>
  <si>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</si>
  <si>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</si>
  <si>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</si>
  <si>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</si>
  <si>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</si>
  <si>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</si>
  <si>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</si>
  <si>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</si>
  <si>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</si>
  <si>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</si>
  <si>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</si>
  <si>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</si>
  <si>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</si>
  <si>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</si>
  <si>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</si>
  <si>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</si>
  <si>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</si>
  <si>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</si>
  <si>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</si>
  <si>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</si>
  <si>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</si>
  <si>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</si>
  <si>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</si>
  <si>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</si>
  <si>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</si>
  <si>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</si>
  <si>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</si>
  <si>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</si>
  <si>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</si>
  <si>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</si>
  <si>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</si>
  <si>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</si>
  <si>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</si>
  <si>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</si>
  <si>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</si>
  <si>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</si>
  <si>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</si>
  <si>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</si>
  <si>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</si>
  <si>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</si>
  <si>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</si>
  <si>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</si>
  <si>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</si>
  <si>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</si>
  <si>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</si>
  <si>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</si>
  <si>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</si>
  <si>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</si>
  <si>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</si>
  <si>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</si>
  <si>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</si>
  <si>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</si>
  <si>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</si>
  <si>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</si>
  <si>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</si>
  <si>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</si>
  <si>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</si>
  <si>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</si>
  <si>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</si>
  <si>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</si>
  <si>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</si>
  <si>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</si>
  <si>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</si>
  <si>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</si>
  <si>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</si>
  <si>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</si>
  <si>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</si>
  <si>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</si>
  <si>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</si>
  <si>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</si>
  <si>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</si>
  <si>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</si>
  <si>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</si>
  <si>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</si>
  <si>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</si>
  <si>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</si>
  <si>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</si>
  <si>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</si>
  <si>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</si>
  <si>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</si>
  <si>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</si>
  <si>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</si>
  <si>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</si>
  <si>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</si>
  <si>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</si>
  <si>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</si>
  <si>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</si>
  <si>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</si>
  <si>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</si>
  <si>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</si>
  <si>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</si>
  <si>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</si>
  <si>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</si>
  <si>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</si>
  <si>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</si>
  <si>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</si>
  <si>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</si>
  <si>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</si>
  <si>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</si>
  <si>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</si>
  <si>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</si>
  <si>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</si>
  <si>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</si>
  <si>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</si>
  <si>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</si>
  <si>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</si>
  <si>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</si>
  <si>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</si>
  <si>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</si>
  <si>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</si>
  <si>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</si>
  <si>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</si>
  <si>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</si>
  <si>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</si>
  <si>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</si>
  <si>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</si>
  <si>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</si>
  <si>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</si>
  <si>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</si>
  <si>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</si>
  <si>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</si>
  <si>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</si>
  <si>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</si>
  <si>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</si>
  <si>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</si>
  <si>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</si>
  <si>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</si>
  <si>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</si>
  <si>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</si>
  <si>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</si>
  <si>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</si>
  <si>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</si>
  <si>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</si>
  <si>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</si>
  <si>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</si>
  <si>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</si>
  <si>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</si>
  <si>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</si>
  <si>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</si>
  <si>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</si>
  <si>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</si>
  <si>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</si>
  <si>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</si>
  <si>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</si>
  <si>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</si>
  <si>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</si>
  <si>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</si>
  <si>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</si>
  <si>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</si>
  <si>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</si>
  <si>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</si>
  <si>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</si>
  <si>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</si>
  <si>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</si>
  <si>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</si>
  <si>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</si>
  <si>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</si>
  <si>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</si>
  <si>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</si>
  <si>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</si>
  <si>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</si>
  <si>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</si>
  <si>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</si>
  <si>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</si>
  <si>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</si>
  <si>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</si>
  <si>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</si>
  <si>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</si>
  <si>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</si>
  <si>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</si>
  <si>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</si>
  <si>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</si>
  <si>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</si>
  <si>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</si>
  <si>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</si>
  <si>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</si>
  <si>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</si>
  <si>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</si>
  <si>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</si>
  <si>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</si>
  <si>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</si>
  <si>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</si>
  <si>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</si>
  <si>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</si>
  <si>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</si>
  <si>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</si>
  <si>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</si>
  <si>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</si>
  <si>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</si>
  <si>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</si>
  <si>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</si>
  <si>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</si>
  <si>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</si>
  <si>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</si>
  <si>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</si>
  <si>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</si>
  <si>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</si>
  <si>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</si>
  <si>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</si>
  <si>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</si>
  <si>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</si>
  <si>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</si>
  <si>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</si>
  <si>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</si>
  <si>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</si>
  <si>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</si>
  <si>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</si>
  <si>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</si>
  <si>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</si>
  <si>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</si>
  <si>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</si>
  <si>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</si>
  <si>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</si>
  <si>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</si>
  <si>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</si>
  <si>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</si>
  <si>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</si>
  <si>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</si>
  <si>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</si>
  <si>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</si>
  <si>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</si>
  <si>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</si>
  <si>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</si>
  <si>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</si>
  <si>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</si>
  <si>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</si>
  <si>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</si>
  <si>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</si>
  <si>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</si>
  <si>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</si>
  <si>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</si>
  <si>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</si>
  <si>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</si>
  <si>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</si>
  <si>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</si>
  <si>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</si>
  <si>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</si>
  <si>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</si>
  <si>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</si>
  <si>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</si>
  <si>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</si>
  <si>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</si>
  <si>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</si>
  <si>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</si>
  <si>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</si>
  <si>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</si>
  <si>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</si>
  <si>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</si>
  <si>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</si>
  <si>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</si>
  <si>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</si>
  <si>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</si>
  <si>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</si>
  <si>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</si>
  <si>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</si>
  <si>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</si>
  <si>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</si>
  <si>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</si>
  <si>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</si>
  <si>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</si>
  <si>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</si>
  <si>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</si>
  <si>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</si>
  <si>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</si>
  <si>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</si>
  <si>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</si>
  <si>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</si>
  <si>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</si>
  <si>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</si>
  <si>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</si>
  <si>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</si>
  <si>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</si>
  <si>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</si>
  <si>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</si>
  <si>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</si>
  <si>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</si>
  <si>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</si>
  <si>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</si>
  <si>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</si>
  <si>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</si>
  <si>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</si>
  <si>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</si>
  <si>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</si>
  <si>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</si>
  <si>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</si>
  <si>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</si>
  <si>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</si>
  <si>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</si>
  <si>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</si>
  <si>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</si>
  <si>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</si>
  <si>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</si>
  <si>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</si>
  <si>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</si>
  <si>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</si>
  <si>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</si>
  <si>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</si>
  <si>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</si>
  <si>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</si>
  <si>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</si>
  <si>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</si>
  <si>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</si>
  <si>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</si>
  <si>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</si>
  <si>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</si>
  <si>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</si>
  <si>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</si>
  <si>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</si>
  <si>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</si>
  <si>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</si>
  <si>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</si>
  <si>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</si>
  <si>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</si>
  <si>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</si>
  <si>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</si>
  <si>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</si>
  <si>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</si>
  <si>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</si>
  <si>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</si>
  <si>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</si>
  <si>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</si>
  <si>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</si>
  <si>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</si>
  <si>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</si>
  <si>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</si>
  <si>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</si>
  <si>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</si>
  <si>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</si>
  <si>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</si>
  <si>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</si>
  <si>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</si>
  <si>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</si>
  <si>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</si>
  <si>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</si>
  <si>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</si>
  <si>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</si>
  <si>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</si>
  <si>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</si>
  <si>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</si>
  <si>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</si>
  <si>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</si>
  <si>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</si>
  <si>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</si>
  <si>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</si>
  <si>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</si>
  <si>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</si>
  <si>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</si>
  <si>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</si>
  <si>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</si>
  <si>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</si>
  <si>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</si>
  <si>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</si>
  <si>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</si>
  <si>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</si>
  <si>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</si>
  <si>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</si>
  <si>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</si>
  <si>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</si>
  <si>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</si>
  <si>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</si>
  <si>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</si>
  <si>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</si>
  <si>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</si>
  <si>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</si>
  <si>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</si>
  <si>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</si>
  <si>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</si>
  <si>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</si>
  <si>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</si>
  <si>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</si>
  <si>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</si>
  <si>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</si>
  <si>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</si>
  <si>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</si>
  <si>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</si>
  <si>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</si>
  <si>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</si>
  <si>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</si>
  <si>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</si>
  <si>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</si>
  <si>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</si>
  <si>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</si>
  <si>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</si>
  <si>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</si>
  <si>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</si>
  <si>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</si>
  <si>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</si>
  <si>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</si>
  <si>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</si>
  <si>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</si>
  <si>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</si>
  <si>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</si>
  <si>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</si>
  <si>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</si>
  <si>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</si>
  <si>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</si>
  <si>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</si>
  <si>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</si>
  <si>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</si>
  <si>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</si>
  <si>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</si>
  <si>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</si>
  <si>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</si>
  <si>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</si>
  <si>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</si>
  <si>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</si>
  <si>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</si>
  <si>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</si>
  <si>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</si>
  <si>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</si>
  <si>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</si>
  <si>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</si>
  <si>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</si>
  <si>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</si>
  <si>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</si>
  <si>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</si>
  <si>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</si>
  <si>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</si>
  <si>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</si>
  <si>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</si>
  <si>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</si>
  <si>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</si>
  <si>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</si>
  <si>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</si>
  <si>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</si>
  <si>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</si>
  <si>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</si>
  <si>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</si>
  <si>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</si>
  <si>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</si>
  <si>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</si>
  <si>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</si>
  <si>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</si>
  <si>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</si>
  <si>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</si>
  <si>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</si>
  <si>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</si>
  <si>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</si>
  <si>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</si>
  <si>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</si>
  <si>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</si>
  <si>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</si>
  <si>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</si>
  <si>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</si>
  <si>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</si>
  <si>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</si>
  <si>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</si>
  <si>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</si>
  <si>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</si>
  <si>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</si>
  <si>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</si>
  <si>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</si>
  <si>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</si>
  <si>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</si>
  <si>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</si>
  <si>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</si>
  <si>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</si>
  <si>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</si>
  <si>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</si>
  <si>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</si>
  <si>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</si>
  <si>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</si>
  <si>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</si>
  <si>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</si>
  <si>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</si>
  <si>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</si>
  <si>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</si>
  <si>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</si>
  <si>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</si>
  <si>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</si>
  <si>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</si>
  <si>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</si>
  <si>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</si>
  <si>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</si>
  <si>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</si>
  <si>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</si>
  <si>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</si>
  <si>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</si>
  <si>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</si>
  <si>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</si>
  <si>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</si>
  <si>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</si>
  <si>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</si>
  <si>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</si>
  <si>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</si>
  <si>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</si>
  <si>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</si>
  <si>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</si>
  <si>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</si>
  <si>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</si>
  <si>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</si>
  <si>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</si>
  <si>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</si>
  <si>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</si>
  <si>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</si>
  <si>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</si>
  <si>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</si>
  <si>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</si>
  <si>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</si>
  <si>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</si>
  <si>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</si>
  <si>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</si>
  <si>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</si>
  <si>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</si>
  <si>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</si>
  <si>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</si>
  <si>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</si>
  <si>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</si>
  <si>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</si>
  <si>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</si>
  <si>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</si>
  <si>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</si>
  <si>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</si>
  <si>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</si>
  <si>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</si>
  <si>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</si>
  <si>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</si>
  <si>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</si>
  <si>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</si>
  <si>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</si>
  <si>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</si>
  <si>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</si>
  <si>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</si>
  <si>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</si>
  <si>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</si>
  <si>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</si>
  <si>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</si>
  <si>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</si>
  <si>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</si>
  <si>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</si>
  <si>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</si>
  <si>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</si>
  <si>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</si>
  <si>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</si>
  <si>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</si>
  <si>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</si>
  <si>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</si>
  <si>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</si>
  <si>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</si>
  <si>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</si>
  <si>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</si>
  <si>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</si>
  <si>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</si>
  <si>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</si>
  <si>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</si>
  <si>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</si>
  <si>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</si>
  <si>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</si>
  <si>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</si>
  <si>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</si>
  <si>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</si>
  <si>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</si>
  <si>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</si>
  <si>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</si>
  <si>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</si>
  <si>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</si>
  <si>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</si>
  <si>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</si>
  <si>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</si>
  <si>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</si>
  <si>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</si>
  <si>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</si>
  <si>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</si>
  <si>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</si>
  <si>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</si>
  <si>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</si>
  <si>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</si>
  <si>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</si>
  <si>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</si>
  <si>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</si>
  <si>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</si>
  <si>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</si>
  <si>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</si>
  <si>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</si>
  <si>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</si>
  <si>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</si>
  <si>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</si>
  <si>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</si>
  <si>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</si>
  <si>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</si>
  <si>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</si>
  <si>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</si>
  <si>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</si>
  <si>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</si>
  <si>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</si>
  <si>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</si>
  <si>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</si>
  <si>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</si>
  <si>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</si>
  <si>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</si>
  <si>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</si>
  <si>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</si>
  <si>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</si>
  <si>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</si>
  <si>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</si>
  <si>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</si>
  <si>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</si>
  <si>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</si>
  <si>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</si>
  <si>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</si>
  <si>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</si>
  <si>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</si>
  <si>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</si>
  <si>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</si>
  <si>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</si>
  <si>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</si>
  <si>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</si>
  <si>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</si>
  <si>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</si>
  <si>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</si>
  <si>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</si>
  <si>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</si>
  <si>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</si>
  <si>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</si>
  <si>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</si>
  <si>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</si>
  <si>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</si>
  <si>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</si>
  <si>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</si>
  <si>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</si>
  <si>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</si>
  <si>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</si>
  <si>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</si>
  <si>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</si>
  <si>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</si>
  <si>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</si>
  <si>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</si>
  <si>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</si>
  <si>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</si>
  <si>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</si>
  <si>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</si>
  <si>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</si>
  <si>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</si>
  <si>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</si>
  <si>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</si>
  <si>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</si>
  <si>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</si>
  <si>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</si>
  <si>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</si>
  <si>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</si>
  <si>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</si>
  <si>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</si>
  <si>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</si>
  <si>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</si>
  <si>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</si>
  <si>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</si>
  <si>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</si>
  <si>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</si>
  <si>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</si>
  <si>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</si>
  <si>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</si>
  <si>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</si>
  <si>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</si>
  <si>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</si>
  <si>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</si>
  <si>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</si>
  <si>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</si>
  <si>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</si>
  <si>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</si>
  <si>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</si>
  <si>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</si>
  <si>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</si>
  <si>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</si>
  <si>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</si>
  <si>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</si>
  <si>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</si>
  <si>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</si>
  <si>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</si>
  <si>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</si>
  <si>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</si>
  <si>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</si>
  <si>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</si>
  <si>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</si>
  <si>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</si>
  <si>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</si>
  <si>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</si>
  <si>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</si>
  <si>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</si>
  <si>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</si>
  <si>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</si>
  <si>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</si>
  <si>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</si>
  <si>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</si>
  <si>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</si>
  <si>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</si>
  <si>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</si>
  <si>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</si>
  <si>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</si>
  <si>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</si>
  <si>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</si>
  <si>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</si>
  <si>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</si>
  <si>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</si>
  <si>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</si>
  <si>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</si>
  <si>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</si>
  <si>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</si>
  <si>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</si>
  <si>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</si>
  <si>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</si>
  <si>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</si>
  <si>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</si>
  <si>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</si>
  <si>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</si>
  <si>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</si>
  <si>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</si>
  <si>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</si>
  <si>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</si>
  <si>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</si>
  <si>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</si>
  <si>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</si>
  <si>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</si>
  <si>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</si>
  <si>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</si>
  <si>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</si>
  <si>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</si>
  <si>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</si>
  <si>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</si>
  <si>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</si>
  <si>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</si>
  <si>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</si>
  <si>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</si>
  <si>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</si>
  <si>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</si>
  <si>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</si>
  <si>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</si>
  <si>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</si>
  <si>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</si>
  <si>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</si>
  <si>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</si>
  <si>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</si>
  <si>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</si>
  <si>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</si>
  <si>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</si>
  <si>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</si>
  <si>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</si>
  <si>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</si>
  <si>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</si>
  <si>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</si>
  <si>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</si>
  <si>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</si>
  <si>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</si>
  <si>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</si>
  <si>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</si>
  <si>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</si>
  <si>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</si>
  <si>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</si>
  <si>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</si>
  <si>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</si>
  <si>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</si>
  <si>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</si>
  <si>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</si>
  <si>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</si>
  <si>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</si>
  <si>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</si>
  <si>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</si>
  <si>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</si>
  <si>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</si>
  <si>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</si>
  <si>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</si>
  <si>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</si>
  <si>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</si>
  <si>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</si>
  <si>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</si>
  <si>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</si>
  <si>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</si>
  <si>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</si>
  <si>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</si>
  <si>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</si>
  <si>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</si>
  <si>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</si>
  <si>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</si>
  <si>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</si>
  <si>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</si>
  <si>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</si>
  <si>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</si>
  <si>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</si>
  <si>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</si>
  <si>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</si>
  <si>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</si>
  <si>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</si>
  <si>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</si>
  <si>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</si>
  <si>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</si>
  <si>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</si>
  <si>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</si>
  <si>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</si>
  <si>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</si>
  <si>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</si>
  <si>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</si>
  <si>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</si>
  <si>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</si>
  <si>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</si>
  <si>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</si>
  <si>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</si>
  <si>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</si>
  <si>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</si>
  <si>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</si>
  <si>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</si>
  <si>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</si>
  <si>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</si>
  <si>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</si>
  <si>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</si>
  <si>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</si>
  <si>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</si>
  <si>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</si>
  <si>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</si>
  <si>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</si>
  <si>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</si>
  <si>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</si>
  <si>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</si>
  <si>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</si>
  <si>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</si>
  <si>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</si>
  <si>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</si>
  <si>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</si>
  <si>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</si>
  <si>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</si>
  <si>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</si>
  <si>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</si>
  <si>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</si>
  <si>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</si>
  <si>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</si>
  <si>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</si>
  <si>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</si>
  <si>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</si>
  <si>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</si>
  <si>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</si>
  <si>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</si>
  <si>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</si>
  <si>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</si>
  <si>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</si>
  <si>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</si>
  <si>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</si>
  <si>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</si>
  <si>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</si>
  <si>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</si>
  <si>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</si>
  <si>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</si>
  <si>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</si>
  <si>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</si>
  <si>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</si>
  <si>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</si>
  <si>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</si>
  <si>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</si>
  <si>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</si>
  <si>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</si>
  <si>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</si>
  <si>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</si>
  <si>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</si>
  <si>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</si>
  <si>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</si>
  <si>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</si>
  <si>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</si>
  <si>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</si>
  <si>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</si>
  <si>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</si>
  <si>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</si>
  <si>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</si>
  <si>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</si>
  <si>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</si>
  <si>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</si>
  <si>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</si>
  <si>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</si>
  <si>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</si>
  <si>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</si>
  <si>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</si>
  <si>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</si>
  <si>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</si>
  <si>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</si>
  <si>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</si>
  <si>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</si>
  <si>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</si>
  <si>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</si>
  <si>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</si>
  <si>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</si>
  <si>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</si>
  <si>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</si>
  <si>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</si>
  <si>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</si>
  <si>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</si>
  <si>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</si>
  <si>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</si>
  <si>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</si>
  <si>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</si>
  <si>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</si>
  <si>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</si>
  <si>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</si>
  <si>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</si>
  <si>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</si>
  <si>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</si>
  <si>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</si>
  <si>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</si>
  <si>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</si>
  <si>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</si>
  <si>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</si>
  <si>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</si>
  <si>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</si>
  <si>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</si>
  <si>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</si>
  <si>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</si>
  <si>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</si>
  <si>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</si>
  <si>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</si>
  <si>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</si>
  <si>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</si>
  <si>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</si>
  <si>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</si>
  <si>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</si>
  <si>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</si>
  <si>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</si>
  <si>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</si>
  <si>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</si>
  <si>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</si>
  <si>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</si>
  <si>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</si>
  <si>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</si>
  <si>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</si>
  <si>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</si>
  <si>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</si>
  <si>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</si>
  <si>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</si>
  <si>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</si>
  <si>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</si>
  <si>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</si>
  <si>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</si>
  <si>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</si>
  <si>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</si>
  <si>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</si>
  <si>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</si>
  <si>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</si>
  <si>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</si>
  <si>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</si>
  <si>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</si>
  <si>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</si>
  <si>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</si>
  <si>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</si>
  <si>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</si>
  <si>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</si>
  <si>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</si>
  <si>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</si>
  <si>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</si>
  <si>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</si>
  <si>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</si>
  <si>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</si>
  <si>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</si>
  <si>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</si>
  <si>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</si>
  <si>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</si>
  <si>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</si>
  <si>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</si>
  <si>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</si>
  <si>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</si>
  <si>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</si>
  <si>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</si>
  <si>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</si>
  <si>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</si>
  <si>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</si>
  <si>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</si>
  <si>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</si>
  <si>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</si>
  <si>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</si>
  <si>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</si>
  <si>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</si>
  <si>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</si>
  <si>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</si>
  <si>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</si>
  <si>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</si>
  <si>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</si>
  <si>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</si>
  <si>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</si>
  <si>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</si>
  <si>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</si>
  <si>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</si>
  <si>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</si>
  <si>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</si>
  <si>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</si>
  <si>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</si>
  <si>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</si>
  <si>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</si>
  <si>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</si>
  <si>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</si>
  <si>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</si>
  <si>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</si>
  <si>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</si>
  <si>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</si>
  <si>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</si>
  <si>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</si>
  <si>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</si>
  <si>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</si>
  <si>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</si>
  <si>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</si>
  <si>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</si>
  <si>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</si>
  <si>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</si>
  <si>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</si>
  <si>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</si>
  <si>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</si>
  <si>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</si>
  <si>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</si>
  <si>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</si>
  <si>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</si>
  <si>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</si>
  <si>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</si>
  <si>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</si>
  <si>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</si>
  <si>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</si>
  <si>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</si>
  <si>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</si>
  <si>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</si>
  <si>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</si>
  <si>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</si>
  <si>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</si>
  <si>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</si>
  <si>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</si>
  <si>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</si>
  <si>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</si>
  <si>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</si>
  <si>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</si>
  <si>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</si>
  <si>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</si>
  <si>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</si>
  <si>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</si>
  <si>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</si>
  <si>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</si>
  <si>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</si>
  <si>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</si>
  <si>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</si>
  <si>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</si>
  <si>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</si>
  <si>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</si>
  <si>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</si>
  <si>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</si>
  <si>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</si>
  <si>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</si>
  <si>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</si>
  <si>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</si>
  <si>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</si>
  <si>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</si>
  <si>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</si>
  <si>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</si>
  <si>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</si>
  <si>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</si>
  <si>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</si>
  <si>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</si>
  <si>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</si>
  <si>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</si>
  <si>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</si>
  <si>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</si>
  <si>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</si>
  <si>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</si>
  <si>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</si>
  <si>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</si>
  <si>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</si>
  <si>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</si>
  <si>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</si>
  <si>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</si>
  <si>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</si>
  <si>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</si>
  <si>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</si>
  <si>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</si>
  <si>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</si>
  <si>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</si>
  <si>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</si>
  <si>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</si>
  <si>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</si>
  <si>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</si>
  <si>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</si>
  <si>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</si>
  <si>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</si>
  <si>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</si>
  <si>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</si>
  <si>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</si>
  <si>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</si>
  <si>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</si>
  <si>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</si>
  <si>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</si>
  <si>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</si>
  <si>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</si>
  <si>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</si>
  <si>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</si>
  <si>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</si>
  <si>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</si>
  <si>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</si>
  <si>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</si>
  <si>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</si>
  <si>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</si>
  <si>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</si>
  <si>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</si>
  <si>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</si>
  <si>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</si>
  <si>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</si>
  <si>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</si>
  <si>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</si>
  <si>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</si>
  <si>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</si>
  <si>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</si>
  <si>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</si>
  <si>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</si>
  <si>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</si>
  <si>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</si>
  <si>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</si>
  <si>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</si>
  <si>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</si>
  <si>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</si>
  <si>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</si>
  <si>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</si>
  <si>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</si>
  <si>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</si>
  <si>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</si>
  <si>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</si>
  <si>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</si>
  <si>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</si>
  <si>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</si>
  <si>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</si>
  <si>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</si>
  <si>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</si>
  <si>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</si>
  <si>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</si>
  <si>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</si>
  <si>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</si>
  <si>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</si>
  <si>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</si>
  <si>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</si>
  <si>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</si>
  <si>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</si>
  <si>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</si>
  <si>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</si>
  <si>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</si>
  <si>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</si>
  <si>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</si>
  <si>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</si>
  <si>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</si>
  <si>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</si>
  <si>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</si>
  <si>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</si>
  <si>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</si>
  <si>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</si>
  <si>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</si>
  <si>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</si>
  <si>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</si>
  <si>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</si>
  <si>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</si>
  <si>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</si>
  <si>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</si>
  <si>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</si>
  <si>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</si>
  <si>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</si>
  <si>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</si>
  <si>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</si>
  <si>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</si>
  <si>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</si>
  <si>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</si>
  <si>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</si>
  <si>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</si>
  <si>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</si>
  <si>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</si>
  <si>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</si>
  <si>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</si>
  <si>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</si>
  <si>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</si>
  <si>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</si>
  <si>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</si>
  <si>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</si>
  <si>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</si>
  <si>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</si>
  <si>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</si>
  <si>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</si>
  <si>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</si>
  <si>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</si>
  <si>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</si>
  <si>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</si>
  <si>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</si>
  <si>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</si>
  <si>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</si>
  <si>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</si>
  <si>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</si>
  <si>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</si>
  <si>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</si>
  <si>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</si>
  <si>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</si>
  <si>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</si>
  <si>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</si>
  <si>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</si>
  <si>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</si>
  <si>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</si>
  <si>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</si>
  <si>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</si>
  <si>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</si>
  <si>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</si>
  <si>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</si>
  <si>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</si>
  <si>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</si>
  <si>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</si>
  <si>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</si>
  <si>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</si>
  <si>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</si>
  <si>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</si>
  <si>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</si>
  <si>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</si>
  <si>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</si>
  <si>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</si>
  <si>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</si>
  <si>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</si>
  <si>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</si>
  <si>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</si>
  <si>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</si>
  <si>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</si>
  <si>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</si>
  <si>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</si>
  <si>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</si>
  <si>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</si>
  <si>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</si>
  <si>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</si>
  <si>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</si>
  <si>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</si>
  <si>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</si>
  <si>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</si>
  <si>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</si>
  <si>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</si>
  <si>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</si>
  <si>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</si>
  <si>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</si>
  <si>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</si>
  <si>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</si>
  <si>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</si>
  <si>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</si>
  <si>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</si>
  <si>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</si>
  <si>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</si>
  <si>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</si>
  <si>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</si>
  <si>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</si>
  <si>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</si>
  <si>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</si>
  <si>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</si>
  <si>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</si>
  <si>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</si>
  <si>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</si>
  <si>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</si>
  <si>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</si>
  <si>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</si>
  <si>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</si>
  <si>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</si>
  <si>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</si>
  <si>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</si>
  <si>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</si>
  <si>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</si>
  <si>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</si>
  <si>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</si>
  <si>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</si>
  <si>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</si>
  <si>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</si>
  <si>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</si>
  <si>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</si>
  <si>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</si>
  <si>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</si>
  <si>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</si>
  <si>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</si>
  <si>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</si>
  <si>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</si>
  <si>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</si>
  <si>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</si>
  <si>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</si>
  <si>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</si>
  <si>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</si>
  <si>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</si>
  <si>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</si>
  <si>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</si>
  <si>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</si>
  <si>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</si>
  <si>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</si>
  <si>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</si>
  <si>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</si>
  <si>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</si>
  <si>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</si>
  <si>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</si>
  <si>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</si>
  <si>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</si>
  <si>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</si>
  <si>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</si>
  <si>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</si>
  <si>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</si>
  <si>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</si>
  <si>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</si>
  <si>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</si>
  <si>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</si>
  <si>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</si>
  <si>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</si>
  <si>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</si>
  <si>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</si>
  <si>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</si>
  <si>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</si>
  <si>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</si>
  <si>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</si>
  <si>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</si>
  <si>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</si>
  <si>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</si>
  <si>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</si>
  <si>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</si>
  <si>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</si>
  <si>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</si>
  <si>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</si>
  <si>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</si>
  <si>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</si>
  <si>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</si>
  <si>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</si>
  <si>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</si>
  <si>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</si>
  <si>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</si>
  <si>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</si>
  <si>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</si>
  <si>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</si>
  <si>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</si>
  <si>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</si>
  <si>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</si>
  <si>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</si>
  <si>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</si>
  <si>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</si>
  <si>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</si>
  <si>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</si>
  <si>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</si>
  <si>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</si>
  <si>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</si>
  <si>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</si>
  <si>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</si>
  <si>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</si>
  <si>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</si>
  <si>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</si>
  <si>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</si>
  <si>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</si>
  <si>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</si>
  <si>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</si>
  <si>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</si>
  <si>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</si>
  <si>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</si>
  <si>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</si>
  <si>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</si>
  <si>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</si>
  <si>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</si>
  <si>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</si>
  <si>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</si>
  <si>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</si>
  <si>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</si>
  <si>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</si>
  <si>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</si>
  <si>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</si>
  <si>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</si>
  <si>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</si>
  <si>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</si>
  <si>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</si>
  <si>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</si>
  <si>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</si>
  <si>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</si>
  <si>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</si>
  <si>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</si>
  <si>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</si>
  <si>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</si>
  <si>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</si>
  <si>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</si>
  <si>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</si>
  <si>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</si>
  <si>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</si>
  <si>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</si>
  <si>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</si>
  <si>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</si>
  <si>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</si>
  <si>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</si>
  <si>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</si>
  <si>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</si>
  <si>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</si>
  <si>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</si>
  <si>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</si>
  <si>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</si>
  <si>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</si>
  <si>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</si>
  <si>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</si>
  <si>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</si>
  <si>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</si>
  <si>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</si>
  <si>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</si>
  <si>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</si>
  <si>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</si>
  <si>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</si>
  <si>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</si>
  <si>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</si>
  <si>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</si>
  <si>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</si>
  <si>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</si>
  <si>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</si>
  <si>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</si>
  <si>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</si>
  <si>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</si>
  <si>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</si>
  <si>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</si>
  <si>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</si>
  <si>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</si>
  <si>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</si>
  <si>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</si>
  <si>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</si>
  <si>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</si>
  <si>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</si>
  <si>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</si>
  <si>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</si>
  <si>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</si>
  <si>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</si>
  <si>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</si>
  <si>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</si>
  <si>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</si>
  <si>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</si>
  <si>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</si>
  <si>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</si>
  <si>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</si>
  <si>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</si>
  <si>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</si>
  <si>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</si>
  <si>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</si>
  <si>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</si>
  <si>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</si>
  <si>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</si>
  <si>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</si>
  <si>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</si>
  <si>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</si>
  <si>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</si>
  <si>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</si>
  <si>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</si>
  <si>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</si>
  <si>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</si>
  <si>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</si>
  <si>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</si>
  <si>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</si>
  <si>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</si>
  <si>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</si>
  <si>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</si>
  <si>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</si>
  <si>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</si>
  <si>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</si>
  <si>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</si>
  <si>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</si>
  <si>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</si>
  <si>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</si>
  <si>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</si>
  <si>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</si>
  <si>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</si>
  <si>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</si>
  <si>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</si>
  <si>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</si>
  <si>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</si>
  <si>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</si>
  <si>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</si>
  <si>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</si>
  <si>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</si>
  <si>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</si>
  <si>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</si>
  <si>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</si>
  <si>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</si>
  <si>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</si>
  <si>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</si>
  <si>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</si>
  <si>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</si>
  <si>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</si>
  <si>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</si>
  <si>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</si>
  <si>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</si>
  <si>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</si>
  <si>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</si>
  <si>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</si>
  <si>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</si>
  <si>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</si>
  <si>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</si>
  <si>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</si>
  <si>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</si>
  <si>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</si>
  <si>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</si>
  <si>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</si>
  <si>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</si>
  <si>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</si>
  <si>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</si>
  <si>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</si>
  <si>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</si>
  <si>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</si>
  <si>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</si>
  <si>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</si>
  <si>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</si>
  <si>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</si>
  <si>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</si>
  <si>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</si>
  <si>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</si>
  <si>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</si>
  <si>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</si>
  <si>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</si>
  <si>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</si>
  <si>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</si>
  <si>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</si>
  <si>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</si>
  <si>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</si>
  <si>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</si>
  <si>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</si>
  <si>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</si>
  <si>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</si>
  <si>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</si>
  <si>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</si>
  <si>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</si>
  <si>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</si>
  <si>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</si>
  <si>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</si>
  <si>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</si>
  <si>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</si>
  <si>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</si>
  <si>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</si>
  <si>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</si>
  <si>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</si>
  <si>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</si>
  <si>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</si>
  <si>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</si>
  <si>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</si>
  <si>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</si>
  <si>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</si>
  <si>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</si>
  <si>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</si>
  <si>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</si>
  <si>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</si>
  <si>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</si>
  <si>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</si>
  <si>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</si>
  <si>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</si>
  <si>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</si>
  <si>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</si>
  <si>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</si>
  <si>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</si>
  <si>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</si>
  <si>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</si>
  <si>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</si>
  <si>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</si>
  <si>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</si>
  <si>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</si>
  <si>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</si>
  <si>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</si>
  <si>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</si>
  <si>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</si>
  <si>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</si>
  <si>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</si>
  <si>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</si>
  <si>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</si>
  <si>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</si>
  <si>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</si>
  <si>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</si>
  <si>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</si>
  <si>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</si>
  <si>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</si>
  <si>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</si>
  <si>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</si>
  <si>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</si>
  <si>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</si>
  <si>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</si>
  <si>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</si>
  <si>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</si>
  <si>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</si>
  <si>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</si>
  <si>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</si>
  <si>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</si>
  <si>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</si>
  <si>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</si>
  <si>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</si>
  <si>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</si>
  <si>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</si>
  <si>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</si>
  <si>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</si>
  <si>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</si>
  <si>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</si>
  <si>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</si>
  <si>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</si>
  <si>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</si>
  <si>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</si>
  <si>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</si>
  <si>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</si>
  <si>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</si>
  <si>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</si>
  <si>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</si>
  <si>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</si>
  <si>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</si>
  <si>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</si>
  <si>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</si>
  <si>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</si>
  <si>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</si>
  <si>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</si>
  <si>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</si>
  <si>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</si>
  <si>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</si>
  <si>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</si>
  <si>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</si>
  <si>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</si>
  <si>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</si>
  <si>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</si>
  <si>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</si>
  <si>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</si>
  <si>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</si>
  <si>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</si>
  <si>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</si>
  <si>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</si>
  <si>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</si>
  <si>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</si>
  <si>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</si>
  <si>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</si>
  <si>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</si>
  <si>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</si>
  <si>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</si>
  <si>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</si>
  <si>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</si>
  <si>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</si>
  <si>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</si>
  <si>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</si>
  <si>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</si>
  <si>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</si>
  <si>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</si>
  <si>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</si>
  <si>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</si>
  <si>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</si>
  <si>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</si>
  <si>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</si>
  <si>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</si>
  <si>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</si>
  <si>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</si>
  <si>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</si>
  <si>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</si>
  <si>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</si>
  <si>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</si>
  <si>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</si>
  <si>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</si>
  <si>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</si>
  <si>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</si>
  <si>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</si>
  <si>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</si>
  <si>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</si>
  <si>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</si>
  <si>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</si>
  <si>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</si>
  <si>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</si>
  <si>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</si>
  <si>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</si>
  <si>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</si>
  <si>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</si>
  <si>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</si>
  <si>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</si>
  <si>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</si>
  <si>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</si>
  <si>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</si>
  <si>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</si>
  <si>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</si>
  <si>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</si>
  <si>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</si>
  <si>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</si>
  <si>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</si>
  <si>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</si>
  <si>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</si>
  <si>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</si>
  <si>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</si>
  <si>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</si>
  <si>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</si>
  <si>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</si>
  <si>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</si>
  <si>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</si>
  <si>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</si>
  <si>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</si>
  <si>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</si>
  <si>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</si>
  <si>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</si>
  <si>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</si>
  <si>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</si>
  <si>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</si>
  <si>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</si>
  <si>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</si>
  <si>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</si>
  <si>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</si>
  <si>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</si>
  <si>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</si>
  <si>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</si>
  <si>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</si>
  <si>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</si>
  <si>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</si>
  <si>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</si>
  <si>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</si>
  <si>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</si>
  <si>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</si>
  <si>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</si>
  <si>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</si>
  <si>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</si>
  <si>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</si>
  <si>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</si>
  <si>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</si>
  <si>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</si>
  <si>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</si>
  <si>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</si>
  <si>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</si>
  <si>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</si>
  <si>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</si>
  <si>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</si>
  <si>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</si>
  <si>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</si>
  <si>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</si>
  <si>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</si>
  <si>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</si>
  <si>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</si>
  <si>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</si>
  <si>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</si>
  <si>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</si>
  <si>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</si>
  <si>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</si>
  <si>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</si>
  <si>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</si>
  <si>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</si>
  <si>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</si>
  <si>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</si>
  <si>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</si>
  <si>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</si>
  <si>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</si>
  <si>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</si>
  <si>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</si>
  <si>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</si>
  <si>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</si>
  <si>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</si>
  <si>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</si>
  <si>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</si>
  <si>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</si>
  <si>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</si>
  <si>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</si>
  <si>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</si>
  <si>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</si>
  <si>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</si>
  <si>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</si>
  <si>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</si>
  <si>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</si>
  <si>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</si>
  <si>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</si>
  <si>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</si>
  <si>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</si>
  <si>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</si>
  <si>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</si>
  <si>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</si>
  <si>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</si>
  <si>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</si>
  <si>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</si>
  <si>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</si>
  <si>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</si>
  <si>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</si>
  <si>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</si>
  <si>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</si>
  <si>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</si>
  <si>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</si>
  <si>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</si>
  <si>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</si>
  <si>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</si>
  <si>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</si>
  <si>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</si>
  <si>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</si>
  <si>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</si>
  <si>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</si>
  <si>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</si>
  <si>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</si>
  <si>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</si>
  <si>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</si>
  <si>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</si>
  <si>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</si>
  <si>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</si>
  <si>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</si>
  <si>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</si>
  <si>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</si>
  <si>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</si>
  <si>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</si>
  <si>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</si>
  <si>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</si>
  <si>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</si>
  <si>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</si>
  <si>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</si>
  <si>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</si>
  <si>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</si>
  <si>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</si>
  <si>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</si>
  <si>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</si>
  <si>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</si>
  <si>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</si>
  <si>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</si>
  <si>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</si>
  <si>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</si>
  <si>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</si>
  <si>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</si>
  <si>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</si>
  <si>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</si>
  <si>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</si>
  <si>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</si>
  <si>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</si>
  <si>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</si>
  <si>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</si>
  <si>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</si>
  <si>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</si>
  <si>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</si>
  <si>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</si>
  <si>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</si>
  <si>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</si>
  <si>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</si>
  <si>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</si>
  <si>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</si>
  <si>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</si>
  <si>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</si>
  <si>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</si>
  <si>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</si>
  <si>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</si>
  <si>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</si>
  <si>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</si>
  <si>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</si>
  <si>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</si>
  <si>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</si>
  <si>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</si>
  <si>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</si>
  <si>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</si>
  <si>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</si>
  <si>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</si>
  <si>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</si>
  <si>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</si>
  <si>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</si>
  <si>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</si>
  <si>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</si>
  <si>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</si>
  <si>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</si>
  <si>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</si>
  <si>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</si>
  <si>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</si>
  <si>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</si>
  <si>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</si>
  <si>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</si>
  <si>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</si>
  <si>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</si>
  <si>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</si>
  <si>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</si>
  <si>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</si>
  <si>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</si>
  <si>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</si>
  <si>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</si>
  <si>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</si>
  <si>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</si>
  <si>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</si>
  <si>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</si>
  <si>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</si>
  <si>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</si>
  <si>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</si>
  <si>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</si>
  <si>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</si>
  <si>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</si>
  <si>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</si>
  <si>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</si>
  <si>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</si>
  <si>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</si>
  <si>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</si>
  <si>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</si>
  <si>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</si>
  <si>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</si>
  <si>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</si>
  <si>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</si>
  <si>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</si>
  <si>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</si>
  <si>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</si>
  <si>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</si>
  <si>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</si>
  <si>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</si>
  <si>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</si>
  <si>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</si>
  <si>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</si>
  <si>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</si>
  <si>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</si>
  <si>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</si>
  <si>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</si>
  <si>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</si>
  <si>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</si>
  <si>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</si>
  <si>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</si>
  <si>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</si>
  <si>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</si>
  <si>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</si>
  <si>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</si>
  <si>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</si>
  <si>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</si>
  <si>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</si>
  <si>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</si>
  <si>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</si>
  <si>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</si>
  <si>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</si>
  <si>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</si>
  <si>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</si>
  <si>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</si>
  <si>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</si>
  <si>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</si>
  <si>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</si>
  <si>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</si>
  <si>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</si>
  <si>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</si>
  <si>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</si>
  <si>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</si>
  <si>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</si>
  <si>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</si>
  <si>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</si>
  <si>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</si>
  <si>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</si>
  <si>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</si>
  <si>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</si>
  <si>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</si>
  <si>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</si>
  <si>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</si>
  <si>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</si>
  <si>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</si>
  <si>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</si>
  <si>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</si>
  <si>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</si>
  <si>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</si>
  <si>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</si>
  <si>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</si>
  <si>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</si>
  <si>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</si>
  <si>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</si>
  <si>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</si>
  <si>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</si>
  <si>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</si>
  <si>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</si>
  <si>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</si>
  <si>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</si>
  <si>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</si>
  <si>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</si>
  <si>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</si>
  <si>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</si>
  <si>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</si>
  <si>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</si>
  <si>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</si>
  <si>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</si>
  <si>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</si>
  <si>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</si>
  <si>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</si>
  <si>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</si>
  <si>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</si>
  <si>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</si>
  <si>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</si>
  <si>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</si>
  <si>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</si>
  <si>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</si>
  <si>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</si>
  <si>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</si>
  <si>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</si>
  <si>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</si>
  <si>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</si>
  <si>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</si>
  <si>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</si>
  <si>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</si>
  <si>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</si>
  <si>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</si>
  <si>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</si>
  <si>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</si>
  <si>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</si>
  <si>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</si>
  <si>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</si>
  <si>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</si>
  <si>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</si>
  <si>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</si>
  <si>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</si>
  <si>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</si>
  <si>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</si>
  <si>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</si>
  <si>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</si>
  <si>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</si>
  <si>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</si>
  <si>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</si>
  <si>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</si>
  <si>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</si>
  <si>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</si>
  <si>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</si>
  <si>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</si>
  <si>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</si>
  <si>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</si>
  <si>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</si>
  <si>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</si>
  <si>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</si>
  <si>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</si>
  <si>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</si>
  <si>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</si>
  <si>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</si>
  <si>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</si>
  <si>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</si>
  <si>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</si>
  <si>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</si>
  <si>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</si>
  <si>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</si>
  <si>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</si>
  <si>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</si>
  <si>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</si>
  <si>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</si>
  <si>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</si>
  <si>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</si>
  <si>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</si>
  <si>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</si>
  <si>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</si>
  <si>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</si>
  <si>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</si>
  <si>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</si>
  <si>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</si>
  <si>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</si>
  <si>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</si>
  <si>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</si>
  <si>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</si>
  <si>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</si>
  <si>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</si>
  <si>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</si>
  <si>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</si>
  <si>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</si>
  <si>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</si>
  <si>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</si>
  <si>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</si>
  <si>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</si>
  <si>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</si>
  <si>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</si>
  <si>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</si>
  <si>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</si>
  <si>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</si>
  <si>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</si>
  <si>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</si>
  <si>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</si>
  <si>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</si>
  <si>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</si>
  <si>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</si>
  <si>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</si>
  <si>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</si>
  <si>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</si>
  <si>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</si>
  <si>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</si>
  <si>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</si>
  <si>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</si>
  <si>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</si>
  <si>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</si>
  <si>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</si>
  <si>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</si>
  <si>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</si>
  <si>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</si>
  <si>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</si>
  <si>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</si>
  <si>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</si>
  <si>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</si>
  <si>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</si>
  <si>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</si>
  <si>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</si>
  <si>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</si>
  <si>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</si>
  <si>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</si>
  <si>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</si>
  <si>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</si>
  <si>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</si>
  <si>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</si>
  <si>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</si>
  <si>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</si>
  <si>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</si>
  <si>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</si>
  <si>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</si>
  <si>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</si>
  <si>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</si>
  <si>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</si>
  <si>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</si>
  <si>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</si>
  <si>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</si>
  <si>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</si>
  <si>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</si>
  <si>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</si>
  <si>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</si>
  <si>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</si>
  <si>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</si>
  <si>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</si>
  <si>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</si>
  <si>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</si>
  <si>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</si>
  <si>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</si>
  <si>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</si>
  <si>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</si>
  <si>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</si>
  <si>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</si>
  <si>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</si>
  <si>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</si>
  <si>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</si>
  <si>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</si>
  <si>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</si>
  <si>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</si>
  <si>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</si>
  <si>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</si>
  <si>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</si>
  <si>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</si>
  <si>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</si>
  <si>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</si>
  <si>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</si>
  <si>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</si>
  <si>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</si>
  <si>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</si>
  <si>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</si>
  <si>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</si>
  <si>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</si>
  <si>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</si>
  <si>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</si>
  <si>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</si>
  <si>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</si>
  <si>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</si>
  <si>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</si>
  <si>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</si>
  <si>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</si>
  <si>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</si>
  <si>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</si>
  <si>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</si>
  <si>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</si>
  <si>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</si>
  <si>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</si>
  <si>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</si>
  <si>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</si>
  <si>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</si>
  <si>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</si>
  <si>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</si>
  <si>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</si>
  <si>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</si>
  <si>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</si>
  <si>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</si>
  <si>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</si>
  <si>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</si>
  <si>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</si>
  <si>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</si>
  <si>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</si>
  <si>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</si>
  <si>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</si>
  <si>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</si>
  <si>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</si>
  <si>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</si>
  <si>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</si>
  <si>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</si>
  <si>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</si>
  <si>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</si>
  <si>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</si>
  <si>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</si>
  <si>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</si>
  <si>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</si>
  <si>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</si>
  <si>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</si>
  <si>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</si>
  <si>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</si>
  <si>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</si>
  <si>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</si>
  <si>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</si>
  <si>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</si>
  <si>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</si>
  <si>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</si>
  <si>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</si>
  <si>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</si>
  <si>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</si>
  <si>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</si>
  <si>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</si>
  <si>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</si>
  <si>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</si>
  <si>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</si>
  <si>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</si>
  <si>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</si>
  <si>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</si>
  <si>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</si>
  <si>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</si>
  <si>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</si>
  <si>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</si>
  <si>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</si>
  <si>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</si>
  <si>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</si>
  <si>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</si>
  <si>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</si>
  <si>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</si>
  <si>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</si>
  <si>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</si>
  <si>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</si>
  <si>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</si>
  <si>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</si>
  <si>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</si>
  <si>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</si>
  <si>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</si>
  <si>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</si>
  <si>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</si>
  <si>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</si>
  <si>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</si>
  <si>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</si>
  <si>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</si>
  <si>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</si>
  <si>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</si>
  <si>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</si>
  <si>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</si>
  <si>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</si>
  <si>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</si>
  <si>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</si>
  <si>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</si>
  <si>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</si>
  <si>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</si>
  <si>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</si>
  <si>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</si>
  <si>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</si>
  <si>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</si>
  <si>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</si>
  <si>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</si>
  <si>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</si>
  <si>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</si>
  <si>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</si>
  <si>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</si>
  <si>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</si>
  <si>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</si>
  <si>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</si>
  <si>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</si>
  <si>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</si>
  <si>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</si>
  <si>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</si>
  <si>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</si>
  <si>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</si>
  <si>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</si>
  <si>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</si>
  <si>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</si>
  <si>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</si>
  <si>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</si>
  <si>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</si>
  <si>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</si>
  <si>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</si>
  <si>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</si>
  <si>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</si>
  <si>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</si>
  <si>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</si>
  <si>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</si>
  <si>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</si>
  <si>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</si>
  <si>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</si>
  <si>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</si>
  <si>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</si>
  <si>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</si>
  <si>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</si>
  <si>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</si>
  <si>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</si>
  <si>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</si>
  <si>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</si>
  <si>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</si>
  <si>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</si>
  <si>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</si>
  <si>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</si>
  <si>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</si>
  <si>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</si>
  <si>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</si>
  <si>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</si>
  <si>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</si>
  <si>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</si>
  <si>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</si>
  <si>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</si>
  <si>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</si>
  <si>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</si>
  <si>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</si>
  <si>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</si>
  <si>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</si>
  <si>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</si>
  <si>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</si>
  <si>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</si>
  <si>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</si>
  <si>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</si>
  <si>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</si>
  <si>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</si>
  <si>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</si>
  <si>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</si>
  <si>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</si>
  <si>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</si>
  <si>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</si>
  <si>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</si>
  <si>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</si>
  <si>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</si>
  <si>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</si>
  <si>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</si>
  <si>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</si>
  <si>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</si>
  <si>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</si>
  <si>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</si>
  <si>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</si>
  <si>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</si>
  <si>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</si>
  <si>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</si>
  <si>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</si>
  <si>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</si>
  <si>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</si>
  <si>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</si>
  <si>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</si>
  <si>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</si>
  <si>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</si>
  <si>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</si>
  <si>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</si>
  <si>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</si>
  <si>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</si>
  <si>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</si>
  <si>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</si>
  <si>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</si>
  <si>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</si>
  <si>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</si>
  <si>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</si>
  <si>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</si>
  <si>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</si>
  <si>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</si>
  <si>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</si>
  <si>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</si>
  <si>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</si>
  <si>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</si>
  <si>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</si>
  <si>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</si>
  <si>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</si>
  <si>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</si>
  <si>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</si>
  <si>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</si>
  <si>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</si>
  <si>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</si>
  <si>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</si>
  <si>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</si>
  <si>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</si>
  <si>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</si>
  <si>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</si>
  <si>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</si>
  <si>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</si>
  <si>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</si>
  <si>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</si>
  <si>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</si>
  <si>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</si>
  <si>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</si>
  <si>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</si>
  <si>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</si>
  <si>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</si>
  <si>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</si>
  <si>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</si>
  <si>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</si>
  <si>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</si>
  <si>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</si>
  <si>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</si>
  <si>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</si>
  <si>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</si>
  <si>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</si>
  <si>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</si>
  <si>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</si>
  <si>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</si>
  <si>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</si>
  <si>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</si>
  <si>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</si>
  <si>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</si>
  <si>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</si>
  <si>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</si>
  <si>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</si>
  <si>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</si>
  <si>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</si>
  <si>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</si>
  <si>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</si>
  <si>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</si>
  <si>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</si>
  <si>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</si>
  <si>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</si>
  <si>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</si>
  <si>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</si>
  <si>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</si>
  <si>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</si>
  <si>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</si>
  <si>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</si>
  <si>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</si>
  <si>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</si>
  <si>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</si>
  <si>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</si>
  <si>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</si>
  <si>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</si>
  <si>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</si>
  <si>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</si>
  <si>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</si>
  <si>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</si>
  <si>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</si>
  <si>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</si>
  <si>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</si>
  <si>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</si>
  <si>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</si>
  <si>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</si>
  <si>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</si>
  <si>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</si>
  <si>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</si>
  <si>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</si>
  <si>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</si>
  <si>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</si>
  <si>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</si>
  <si>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</si>
  <si>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</si>
  <si>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</si>
  <si>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</si>
  <si>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</si>
  <si>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</si>
  <si>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</si>
  <si>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</si>
  <si>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</si>
  <si>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</si>
  <si>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</si>
  <si>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</si>
  <si>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</si>
  <si>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</si>
  <si>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</si>
  <si>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</si>
  <si>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</si>
  <si>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</si>
  <si>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</si>
  <si>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</si>
  <si>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</si>
  <si>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</si>
  <si>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</si>
  <si>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</si>
  <si>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</si>
  <si>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</si>
  <si>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</si>
  <si>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</si>
  <si>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</si>
  <si>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</si>
  <si>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</si>
  <si>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</si>
  <si>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</si>
  <si>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</si>
  <si>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</si>
  <si>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</si>
  <si>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</si>
  <si>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</si>
  <si>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</si>
  <si>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</si>
  <si>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</si>
  <si>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</si>
  <si>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</si>
  <si>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</si>
  <si>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</si>
  <si>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</si>
  <si>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</si>
  <si>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</si>
  <si>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</si>
  <si>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</si>
  <si>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</si>
  <si>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</si>
  <si>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</si>
  <si>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</si>
  <si>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</si>
  <si>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</si>
  <si>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</si>
  <si>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</si>
  <si>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</si>
  <si>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</si>
  <si>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</si>
  <si>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</si>
  <si>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</si>
  <si>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</si>
  <si>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</si>
  <si>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</si>
  <si>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</si>
  <si>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</si>
  <si>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</si>
  <si>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</si>
  <si>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</si>
  <si>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</si>
  <si>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</si>
  <si>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</si>
  <si>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</si>
  <si>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</si>
  <si>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</si>
  <si>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</si>
  <si>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</si>
  <si>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</si>
  <si>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</si>
  <si>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</si>
  <si>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</si>
  <si>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</si>
  <si>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</si>
  <si>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</si>
  <si>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</si>
  <si>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</si>
  <si>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</si>
  <si>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</si>
  <si>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</si>
  <si>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</si>
  <si>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</si>
  <si>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</si>
  <si>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</si>
  <si>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</si>
  <si>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</si>
  <si>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</si>
  <si>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</si>
  <si>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</si>
  <si>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</si>
  <si>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</si>
  <si>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</si>
  <si>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</si>
  <si>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</si>
  <si>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</si>
  <si>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</si>
  <si>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</si>
  <si>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</si>
  <si>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</si>
  <si>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</si>
  <si>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</si>
  <si>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</si>
  <si>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</si>
  <si>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</si>
  <si>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</si>
  <si>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</si>
  <si>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</si>
  <si>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</si>
  <si>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</si>
  <si>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</si>
  <si>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</si>
  <si>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</si>
  <si>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</si>
  <si>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</si>
  <si>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</si>
  <si>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</si>
  <si>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</si>
  <si>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</si>
  <si>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</si>
  <si>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</si>
  <si>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</si>
  <si>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</si>
  <si>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</si>
  <si>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</si>
  <si>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</si>
  <si>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</si>
  <si>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</si>
  <si>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</si>
  <si>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</si>
  <si>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</si>
  <si>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</si>
  <si>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</si>
  <si>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</si>
  <si>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</si>
  <si>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</si>
  <si>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</si>
  <si>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</si>
  <si>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</si>
  <si>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</si>
  <si>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</si>
  <si>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</si>
  <si>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</si>
  <si>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</si>
  <si>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</si>
  <si>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</si>
  <si>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</si>
  <si>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</si>
  <si>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</si>
  <si>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</si>
  <si>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</si>
  <si>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</si>
  <si>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</si>
  <si>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</si>
  <si>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</si>
  <si>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</si>
  <si>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</si>
  <si>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</si>
  <si>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</si>
  <si>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</si>
  <si>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</si>
  <si>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</si>
  <si>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</si>
  <si>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</si>
  <si>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</si>
  <si>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</si>
  <si>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</si>
  <si>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</si>
  <si>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</si>
  <si>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</si>
  <si>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</si>
  <si>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</si>
  <si>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</si>
  <si>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</si>
  <si>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</si>
  <si>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</si>
  <si>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</si>
  <si>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</si>
  <si>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</si>
  <si>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</si>
  <si>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</si>
  <si>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</si>
  <si>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</si>
  <si>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</si>
  <si>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</si>
  <si>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</si>
  <si>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</si>
  <si>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</si>
  <si>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</si>
  <si>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</si>
  <si>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</si>
  <si>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</si>
  <si>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</si>
  <si>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</si>
  <si>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</si>
  <si>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</si>
  <si>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</si>
  <si>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</si>
  <si>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</si>
  <si>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</si>
  <si>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</si>
  <si>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</si>
  <si>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</si>
  <si>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</si>
  <si>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</si>
  <si>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</si>
  <si>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</si>
  <si>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</si>
  <si>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</si>
  <si>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</si>
  <si>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</si>
  <si>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</si>
  <si>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</si>
  <si>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</si>
  <si>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</si>
  <si>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</si>
  <si>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</si>
  <si>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</si>
  <si>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</si>
  <si>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</si>
  <si>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</si>
  <si>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</si>
  <si>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</si>
  <si>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</si>
  <si>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</si>
  <si>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</si>
  <si>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</si>
  <si>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</si>
  <si>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</si>
  <si>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</si>
  <si>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</si>
  <si>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</si>
  <si>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</si>
  <si>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</si>
  <si>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</si>
  <si>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</si>
  <si>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</si>
  <si>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</si>
  <si>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</si>
  <si>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</si>
  <si>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</si>
  <si>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</si>
  <si>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</si>
  <si>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</si>
  <si>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</si>
  <si>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</si>
  <si>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</si>
  <si>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</si>
  <si>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</si>
  <si>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</si>
  <si>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</si>
  <si>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</si>
  <si>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</si>
  <si>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</si>
  <si>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</si>
  <si>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</si>
  <si>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</si>
  <si>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</si>
  <si>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</si>
  <si>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</si>
  <si>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</si>
  <si>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</si>
  <si>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</si>
  <si>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</si>
  <si>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</si>
  <si>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</si>
  <si>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</si>
  <si>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</si>
  <si>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</si>
  <si>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</si>
  <si>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</si>
  <si>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</si>
  <si>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</si>
  <si>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</si>
  <si>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</si>
  <si>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</si>
  <si>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</si>
  <si>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</si>
  <si>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</si>
  <si>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</si>
  <si>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</si>
  <si>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</si>
  <si>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</si>
  <si>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</si>
  <si>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</si>
  <si>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</si>
  <si>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</si>
  <si>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</si>
  <si>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</si>
  <si>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</si>
  <si>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</si>
  <si>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</si>
  <si>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</si>
  <si>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</si>
  <si>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</si>
  <si>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</si>
  <si>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</si>
  <si>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</si>
  <si>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</si>
  <si>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</si>
  <si>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</si>
  <si>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</si>
  <si>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</si>
  <si>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</si>
  <si>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</si>
  <si>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</si>
  <si>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</si>
  <si>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</si>
  <si>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</si>
  <si>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</si>
  <si>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</si>
  <si>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</si>
  <si>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</si>
  <si>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</si>
  <si>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</si>
  <si>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</si>
  <si>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</si>
  <si>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</si>
  <si>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</si>
  <si>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</si>
  <si>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</si>
  <si>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</si>
  <si>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</si>
  <si>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</si>
  <si>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</si>
  <si>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</si>
  <si>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</si>
  <si>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</si>
  <si>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</si>
  <si>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</si>
  <si>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</si>
  <si>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</si>
  <si>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</si>
  <si>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</si>
  <si>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</si>
  <si>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</si>
  <si>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</si>
  <si>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</si>
  <si>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</si>
  <si>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</si>
  <si>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</si>
  <si>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</si>
  <si>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</si>
  <si>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</si>
  <si>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</si>
  <si>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</si>
  <si>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</si>
  <si>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</si>
  <si>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</si>
  <si>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</si>
  <si>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</si>
  <si>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</si>
  <si>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</si>
  <si>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</si>
  <si>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</si>
  <si>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</si>
  <si>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</si>
  <si>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</si>
  <si>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</si>
  <si>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</si>
  <si>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</si>
  <si>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</si>
  <si>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</si>
  <si>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</si>
  <si>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</si>
  <si>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</si>
  <si>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</si>
  <si>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</si>
  <si>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</si>
  <si>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</si>
  <si>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</si>
  <si>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</si>
  <si>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</si>
  <si>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</si>
  <si>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</si>
  <si>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</si>
  <si>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</si>
  <si>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</si>
  <si>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</si>
  <si>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</si>
  <si>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</si>
  <si>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</si>
  <si>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</si>
  <si>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</si>
  <si>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</si>
  <si>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</si>
  <si>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</si>
  <si>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</si>
  <si>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</si>
  <si>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</si>
  <si>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</si>
  <si>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</si>
  <si>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</si>
  <si>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</si>
  <si>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</si>
  <si>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</si>
  <si>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</si>
  <si>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</si>
  <si>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</si>
  <si>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</si>
  <si>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</si>
  <si>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</si>
  <si>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</si>
  <si>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</si>
  <si>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</si>
  <si>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</si>
  <si>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</si>
  <si>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</si>
  <si>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</si>
  <si>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</si>
  <si>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</si>
  <si>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</si>
  <si>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</si>
  <si>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</si>
  <si>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</si>
  <si>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</si>
  <si>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</si>
  <si>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</si>
  <si>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</si>
  <si>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</si>
  <si>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</si>
  <si>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</si>
  <si>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</si>
  <si>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</si>
  <si>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</si>
  <si>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</si>
  <si>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</si>
  <si>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</si>
  <si>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</si>
  <si>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</si>
  <si>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</si>
  <si>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</si>
  <si>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</si>
  <si>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</si>
  <si>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</si>
  <si>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</si>
  <si>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</si>
  <si>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</si>
  <si>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</si>
  <si>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</si>
  <si>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</si>
  <si>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</si>
  <si>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</si>
  <si>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</si>
  <si>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</si>
  <si>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</si>
  <si>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</si>
  <si>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</si>
  <si>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</si>
  <si>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</si>
  <si>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</si>
  <si>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</si>
  <si>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</si>
  <si>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</si>
  <si>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</si>
  <si>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</si>
  <si>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</si>
  <si>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</si>
  <si>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</si>
  <si>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</si>
  <si>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</si>
  <si>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</si>
  <si>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</si>
  <si>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</si>
  <si>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</si>
  <si>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</si>
  <si>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</si>
  <si>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</si>
  <si>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</si>
  <si>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</si>
  <si>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</si>
  <si>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</si>
  <si>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</si>
  <si>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</si>
  <si>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</si>
  <si>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</si>
  <si>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</si>
  <si>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</si>
  <si>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</si>
  <si>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</si>
  <si>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</si>
  <si>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</si>
  <si>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</si>
  <si>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</si>
  <si>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</si>
  <si>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</si>
  <si>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</si>
  <si>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</si>
  <si>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</si>
  <si>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</si>
  <si>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</si>
  <si>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</si>
  <si>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</si>
  <si>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</si>
  <si>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</si>
  <si>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</si>
  <si>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</si>
  <si>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</si>
  <si>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</si>
  <si>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</si>
  <si>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</si>
  <si>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</si>
  <si>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</si>
  <si>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</si>
  <si>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</si>
  <si>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</si>
  <si>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</si>
  <si>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</si>
  <si>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</si>
  <si>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</si>
  <si>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</si>
  <si>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</si>
  <si>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</si>
  <si>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</si>
  <si>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</si>
  <si>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</si>
  <si>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</si>
  <si>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</si>
  <si>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</si>
  <si>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</si>
  <si>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</si>
  <si>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</si>
  <si>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</si>
  <si>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</si>
  <si>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</si>
  <si>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</si>
  <si>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</si>
  <si>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</si>
  <si>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</si>
  <si>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</si>
  <si>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</si>
  <si>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</si>
  <si>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</si>
  <si>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</si>
  <si>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</si>
  <si>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</si>
  <si>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</si>
  <si>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</si>
  <si>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</si>
  <si>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</si>
  <si>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</si>
  <si>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</si>
  <si>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</si>
  <si>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</si>
  <si>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</si>
  <si>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</si>
  <si>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</si>
  <si>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</si>
  <si>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</si>
  <si>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</si>
  <si>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</si>
  <si>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</si>
  <si>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</si>
  <si>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</si>
  <si>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</si>
  <si>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</si>
  <si>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</si>
  <si>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</si>
  <si>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</si>
  <si>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</si>
  <si>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</si>
  <si>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</si>
  <si>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</si>
  <si>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</si>
  <si>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</si>
  <si>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</si>
  <si>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</si>
  <si>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</si>
  <si>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</si>
  <si>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</si>
  <si>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</si>
  <si>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</si>
  <si>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</si>
  <si>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</si>
  <si>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</si>
  <si>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</si>
  <si>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</si>
  <si>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</si>
  <si>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</si>
  <si>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</si>
  <si>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</si>
  <si>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</si>
  <si>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</si>
  <si>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</si>
  <si>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</si>
  <si>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</si>
  <si>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</si>
  <si>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</si>
  <si>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</si>
  <si>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</si>
  <si>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</si>
  <si>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</si>
  <si>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</si>
  <si>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</si>
  <si>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</si>
  <si>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</si>
  <si>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</si>
  <si>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</si>
  <si>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</si>
  <si>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</si>
  <si>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</si>
  <si>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</si>
  <si>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</si>
  <si>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</si>
  <si>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</si>
  <si>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</si>
  <si>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</si>
  <si>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</si>
  <si>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</si>
  <si>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</si>
  <si>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</si>
  <si>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</si>
  <si>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</si>
  <si>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</si>
  <si>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</si>
  <si>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</si>
  <si>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</si>
  <si>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</si>
  <si>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</si>
  <si>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</si>
  <si>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</si>
  <si>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</si>
  <si>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</si>
  <si>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</si>
  <si>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</si>
  <si>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</si>
  <si>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</si>
  <si>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</si>
  <si>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</si>
  <si>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</si>
  <si>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</si>
  <si>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</si>
  <si>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</si>
  <si>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</si>
  <si>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</si>
  <si>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</si>
  <si>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</si>
  <si>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</si>
  <si>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</si>
  <si>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</si>
  <si>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</si>
  <si>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</si>
  <si>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</si>
  <si>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</si>
  <si>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</si>
  <si>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</si>
  <si>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</si>
  <si>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</si>
  <si>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</si>
  <si>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</si>
  <si>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</si>
  <si>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</si>
  <si>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</si>
  <si>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</si>
  <si>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</si>
  <si>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</si>
  <si>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</si>
  <si>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</si>
  <si>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</si>
  <si>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</si>
  <si>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</si>
  <si>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</si>
  <si>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</si>
  <si>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</si>
  <si>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</si>
  <si>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</si>
  <si>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</si>
  <si>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</si>
  <si>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</si>
  <si>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</si>
  <si>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</si>
  <si>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</si>
  <si>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</si>
  <si>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</si>
  <si>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</si>
  <si>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</si>
  <si>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</si>
  <si>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</si>
  <si>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</si>
  <si>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</si>
  <si>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</si>
  <si>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</si>
  <si>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</si>
  <si>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</si>
  <si>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</si>
  <si>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</si>
  <si>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</si>
  <si>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</si>
  <si>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</si>
  <si>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</si>
  <si>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</si>
  <si>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</si>
  <si>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</si>
  <si>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</si>
  <si>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</si>
  <si>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</si>
  <si>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</si>
  <si>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</si>
  <si>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</si>
  <si>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</si>
  <si>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</si>
  <si>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</si>
  <si>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</si>
  <si>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</si>
  <si>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</si>
  <si>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</si>
  <si>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</si>
  <si>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</si>
  <si>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</si>
  <si>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</si>
  <si>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</si>
  <si>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</si>
  <si>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</si>
  <si>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</si>
  <si>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</si>
  <si>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</si>
  <si>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</si>
  <si>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</si>
  <si>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</si>
  <si>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</si>
  <si>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</si>
  <si>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</si>
  <si>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</si>
  <si>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</si>
  <si>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</si>
  <si>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</si>
  <si>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</si>
  <si>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</si>
  <si>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</si>
  <si>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</si>
  <si>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</si>
  <si>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</si>
  <si>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</si>
  <si>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</si>
  <si>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</si>
  <si>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</si>
  <si>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</si>
  <si>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</si>
  <si>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</si>
  <si>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</si>
  <si>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</si>
  <si>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</si>
  <si>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</si>
  <si>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</si>
  <si>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</si>
  <si>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</si>
  <si>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</si>
  <si>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</si>
  <si>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</si>
  <si>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</si>
  <si>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</si>
  <si>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</si>
  <si>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</si>
  <si>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</si>
  <si>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</si>
  <si>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</si>
  <si>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</si>
  <si>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</si>
  <si>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</si>
  <si>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</si>
  <si>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</si>
  <si>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</si>
  <si>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</si>
  <si>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</si>
  <si>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</si>
  <si>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</si>
  <si>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</si>
  <si>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</si>
  <si>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</si>
  <si>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</si>
  <si>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</si>
  <si>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</si>
  <si>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</si>
  <si>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</si>
  <si>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</si>
  <si>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</si>
  <si>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</si>
  <si>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</si>
  <si>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</si>
  <si>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</si>
  <si>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</si>
  <si>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</si>
  <si>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</si>
  <si>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</si>
  <si>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</si>
  <si>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</si>
  <si>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</si>
  <si>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</si>
  <si>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</si>
  <si>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</si>
  <si>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</si>
  <si>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</si>
  <si>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</si>
  <si>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</si>
  <si>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</si>
  <si>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</si>
  <si>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</si>
  <si>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</si>
  <si>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</si>
  <si>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</si>
  <si>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</si>
  <si>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</si>
  <si>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</si>
  <si>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</si>
  <si>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</si>
  <si>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</si>
  <si>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</si>
  <si>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</si>
  <si>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</si>
  <si>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</si>
  <si>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</si>
  <si>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</si>
  <si>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</si>
  <si>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</si>
  <si>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</si>
  <si>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</si>
  <si>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</si>
  <si>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</si>
  <si>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</si>
  <si>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</si>
  <si>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</si>
  <si>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</si>
  <si>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</si>
  <si>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</si>
  <si>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</si>
  <si>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</si>
  <si>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</si>
  <si>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</si>
  <si>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</si>
  <si>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</si>
  <si>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</si>
  <si>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</si>
  <si>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</si>
  <si>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</si>
  <si>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</si>
  <si>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</si>
  <si>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</si>
  <si>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</si>
  <si>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</si>
  <si>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</si>
  <si>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</si>
  <si>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</si>
  <si>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</si>
  <si>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</si>
  <si>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</si>
  <si>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</si>
  <si>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</si>
  <si>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</si>
  <si>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</si>
  <si>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</si>
  <si>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</si>
  <si>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</si>
  <si>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</si>
  <si>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</si>
  <si>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</si>
  <si>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</si>
  <si>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</si>
  <si>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</si>
  <si>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</si>
  <si>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</si>
  <si>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</si>
  <si>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</si>
  <si>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</si>
  <si>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</si>
  <si>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</si>
  <si>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</si>
  <si>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</si>
  <si>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</si>
  <si>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</si>
  <si>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</si>
  <si>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</si>
  <si>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</si>
  <si>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</si>
  <si>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</si>
  <si>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</si>
  <si>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</si>
  <si>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</si>
  <si>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</si>
  <si>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</si>
  <si>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</si>
  <si>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</si>
  <si>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</si>
  <si>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</si>
  <si>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</si>
  <si>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</si>
  <si>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</si>
  <si>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</si>
  <si>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</si>
  <si>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</si>
  <si>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</si>
  <si>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</si>
  <si>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</si>
  <si>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</si>
  <si>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</si>
  <si>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</si>
  <si>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</si>
  <si>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</si>
  <si>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</si>
  <si>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</si>
  <si>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</si>
  <si>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</si>
  <si>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</si>
  <si>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</si>
  <si>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</si>
  <si>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</si>
  <si>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</si>
  <si>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</si>
  <si>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</si>
  <si>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</si>
  <si>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</si>
  <si>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</si>
  <si>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</si>
  <si>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</si>
  <si>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</si>
  <si>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</si>
  <si>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</si>
  <si>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</si>
  <si>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</si>
  <si>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</si>
  <si>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</si>
  <si>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</si>
  <si>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</si>
  <si>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</si>
  <si>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</si>
  <si>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</si>
  <si>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</si>
  <si>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</si>
  <si>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</si>
  <si>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</si>
  <si>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</si>
  <si>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</si>
  <si>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</si>
  <si>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</si>
  <si>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</si>
  <si>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</si>
  <si>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</si>
  <si>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</si>
  <si>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</si>
  <si>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</si>
  <si>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</si>
  <si>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</si>
  <si>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</si>
  <si>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</si>
  <si>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</si>
  <si>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</si>
  <si>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</si>
  <si>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</si>
  <si>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</si>
  <si>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</si>
  <si>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</si>
  <si>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</si>
  <si>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</si>
  <si>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</si>
  <si>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</si>
  <si>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</si>
  <si>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</si>
  <si>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</si>
  <si>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</si>
  <si>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</si>
  <si>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</si>
  <si>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</si>
  <si>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</si>
  <si>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</si>
  <si>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</si>
  <si>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</si>
  <si>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</si>
  <si>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</si>
  <si>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</si>
  <si>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</si>
  <si>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</si>
  <si>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</si>
  <si>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</si>
  <si>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</si>
  <si>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</si>
  <si>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</si>
  <si>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</si>
  <si>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</si>
  <si>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</si>
  <si>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</si>
  <si>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</si>
  <si>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</si>
  <si>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</si>
  <si>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</si>
  <si>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</si>
  <si>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</si>
  <si>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</si>
  <si>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</si>
  <si>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</si>
  <si>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</si>
  <si>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</si>
  <si>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</si>
  <si>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</si>
  <si>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</si>
  <si>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</si>
  <si>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</si>
  <si>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</si>
  <si>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</si>
  <si>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</si>
  <si>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</si>
  <si>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</si>
  <si>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</si>
  <si>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</si>
  <si>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</si>
  <si>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</si>
  <si>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</si>
  <si>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</si>
  <si>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</si>
  <si>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</si>
  <si>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</si>
  <si>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</si>
  <si>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</si>
  <si>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</si>
  <si>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</si>
  <si>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</si>
  <si>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</si>
  <si>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</si>
  <si>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</si>
  <si>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</si>
  <si>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</si>
  <si>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</si>
  <si>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</si>
  <si>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</si>
  <si>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</si>
  <si>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</si>
  <si>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</si>
  <si>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</si>
  <si>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</si>
  <si>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</si>
  <si>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</si>
  <si>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</si>
  <si>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</si>
  <si>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</si>
  <si>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</si>
  <si>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</si>
  <si>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</si>
  <si>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</si>
  <si>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</si>
  <si>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</si>
  <si>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</si>
  <si>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</si>
  <si>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</si>
  <si>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</si>
  <si>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</si>
  <si>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</si>
  <si>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</si>
  <si>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</si>
  <si>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</si>
  <si>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</si>
  <si>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</si>
  <si>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</si>
  <si>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</si>
  <si>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</si>
  <si>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</si>
  <si>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</si>
  <si>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</si>
  <si>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</si>
  <si>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</si>
  <si>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</si>
  <si>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</si>
  <si>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</si>
  <si>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</si>
  <si>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</si>
  <si>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</si>
  <si>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</si>
  <si>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</si>
  <si>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</si>
  <si>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</si>
  <si>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</si>
  <si>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</si>
  <si>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</si>
  <si>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</si>
  <si>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</si>
  <si>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</si>
  <si>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</si>
  <si>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</si>
  <si>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</si>
  <si>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</si>
  <si>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</si>
  <si>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</si>
  <si>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</si>
  <si>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</si>
  <si>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</si>
  <si>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</si>
  <si>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</si>
  <si>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</si>
  <si>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</si>
  <si>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</si>
  <si>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</si>
  <si>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</si>
  <si>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</si>
  <si>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</si>
  <si>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</si>
  <si>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</si>
  <si>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</si>
  <si>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</si>
  <si>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</si>
  <si>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</si>
  <si>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</si>
  <si>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</si>
  <si>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</si>
  <si>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</si>
  <si>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</si>
  <si>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</si>
  <si>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</si>
  <si>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</si>
  <si>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</si>
  <si>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</si>
  <si>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</si>
  <si>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</si>
  <si>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</si>
  <si>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</si>
  <si>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</si>
  <si>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</si>
  <si>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</si>
  <si>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</si>
  <si>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</si>
  <si>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</si>
  <si>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</si>
  <si>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</si>
  <si>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</si>
  <si>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</si>
  <si>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</si>
  <si>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</si>
  <si>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</si>
  <si>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</si>
  <si>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</si>
  <si>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</si>
  <si>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</si>
  <si>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</si>
  <si>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</si>
  <si>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</si>
  <si>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</si>
  <si>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</si>
  <si>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</si>
  <si>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</si>
  <si>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</si>
  <si>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</si>
  <si>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</si>
  <si>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</si>
  <si>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</si>
  <si>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</si>
  <si>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</si>
  <si>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</si>
  <si>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</si>
  <si>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</si>
  <si>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</si>
  <si>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</si>
  <si>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</si>
  <si>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</si>
  <si>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</si>
  <si>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</si>
  <si>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</si>
  <si>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</si>
  <si>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</si>
  <si>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</si>
  <si>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</si>
  <si>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</si>
  <si>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</si>
  <si>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</si>
  <si>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</si>
  <si>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</si>
  <si>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</si>
  <si>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</si>
  <si>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</si>
  <si>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</si>
  <si>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</si>
  <si>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</si>
  <si>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</si>
  <si>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</si>
  <si>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</si>
  <si>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</si>
  <si>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</si>
  <si>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</si>
  <si>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</si>
  <si>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</si>
  <si>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</si>
  <si>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</si>
  <si>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</si>
  <si>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</si>
  <si>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</si>
  <si>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</si>
  <si>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</si>
  <si>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</si>
  <si>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</si>
  <si>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</si>
  <si>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</si>
  <si>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</si>
  <si>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</si>
  <si>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</si>
  <si>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</si>
  <si>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</si>
  <si>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</si>
  <si>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</si>
  <si>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</si>
  <si>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</si>
  <si>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</si>
  <si>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</si>
  <si>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</si>
  <si>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</si>
  <si>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</si>
  <si>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</si>
  <si>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</si>
  <si>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</si>
  <si>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</si>
  <si>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</si>
  <si>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</si>
  <si>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</si>
  <si>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</si>
  <si>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</si>
  <si>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</si>
  <si>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</si>
  <si>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</si>
  <si>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</si>
  <si>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</si>
  <si>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</si>
  <si>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</si>
  <si>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</si>
  <si>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</si>
  <si>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</si>
  <si>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</si>
  <si>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</si>
  <si>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</si>
  <si>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</si>
  <si>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</si>
  <si>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</si>
  <si>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</si>
  <si>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</si>
  <si>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</si>
  <si>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</si>
  <si>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</si>
  <si>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</si>
  <si>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</si>
  <si>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</si>
  <si>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</si>
  <si>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</si>
  <si>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</si>
  <si>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</si>
  <si>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</si>
  <si>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</si>
  <si>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</si>
  <si>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</si>
  <si>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</si>
  <si>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</si>
  <si>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</si>
  <si>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</si>
  <si>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</si>
  <si>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</si>
  <si>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</si>
  <si>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</si>
  <si>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</si>
  <si>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</si>
  <si>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</si>
  <si>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</si>
  <si>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</si>
  <si>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</si>
  <si>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</si>
  <si>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</si>
  <si>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</si>
  <si>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</si>
  <si>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</si>
  <si>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</si>
  <si>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</si>
  <si>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</si>
  <si>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</si>
  <si>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</si>
  <si>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</si>
  <si>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</si>
  <si>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</si>
  <si>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</si>
  <si>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</si>
  <si>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</si>
  <si>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</si>
  <si>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</si>
  <si>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</si>
  <si>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</si>
  <si>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</si>
  <si>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</si>
  <si>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</si>
  <si>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</si>
  <si>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</si>
  <si>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</si>
  <si>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</si>
  <si>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</si>
  <si>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</si>
  <si>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</si>
  <si>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</si>
  <si>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</si>
  <si>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</si>
  <si>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</si>
  <si>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</si>
  <si>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</si>
  <si>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</si>
  <si>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</si>
  <si>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</si>
  <si>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</si>
  <si>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</si>
  <si>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</si>
  <si>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</si>
  <si>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</si>
  <si>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</si>
  <si>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</si>
  <si>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</si>
  <si>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</si>
  <si>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</si>
  <si>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</si>
  <si>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</si>
  <si>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</si>
  <si>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</si>
  <si>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</si>
  <si>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</si>
  <si>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</si>
  <si>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</si>
  <si>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</si>
  <si>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</si>
  <si>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</si>
  <si>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</si>
  <si>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</si>
  <si>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</si>
  <si>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</si>
  <si>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</si>
  <si>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</si>
  <si>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</si>
  <si>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</si>
  <si>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</si>
  <si>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</si>
  <si>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</si>
  <si>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</si>
  <si>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</si>
  <si>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</si>
  <si>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</si>
  <si>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</si>
  <si>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</si>
  <si>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</si>
  <si>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</si>
  <si>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</si>
  <si>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</si>
  <si>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</si>
  <si>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</si>
  <si>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</si>
  <si>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</si>
  <si>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</si>
  <si>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</si>
  <si>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</si>
  <si>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</si>
  <si>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</si>
  <si>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</si>
  <si>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</si>
  <si>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</si>
  <si>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</si>
  <si>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</si>
  <si>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</si>
  <si>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</si>
  <si>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</si>
  <si>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</si>
  <si>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</si>
  <si>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</si>
  <si>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</si>
  <si>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</si>
  <si>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</si>
  <si>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</si>
  <si>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</si>
  <si>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</si>
  <si>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</si>
  <si>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</si>
  <si>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</si>
  <si>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</si>
  <si>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</si>
  <si>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</si>
  <si>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</si>
  <si>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</si>
  <si>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</si>
  <si>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</si>
  <si>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</si>
  <si>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</si>
  <si>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</si>
  <si>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</si>
  <si>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</si>
  <si>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</si>
  <si>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</si>
  <si>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</si>
  <si>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</si>
  <si>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</si>
  <si>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</si>
  <si>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</si>
  <si>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</si>
  <si>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</si>
  <si>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</si>
  <si>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</si>
  <si>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</si>
  <si>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</si>
  <si>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</si>
  <si>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</si>
  <si>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</si>
  <si>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</si>
  <si>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</si>
  <si>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</si>
  <si>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</si>
  <si>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</si>
  <si>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</si>
  <si>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</si>
  <si>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</si>
  <si>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</si>
  <si>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</si>
  <si>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</si>
  <si>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</si>
  <si>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</si>
  <si>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</si>
  <si>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</si>
  <si>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</si>
  <si>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</si>
  <si>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</si>
  <si>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</si>
  <si>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</si>
  <si>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</si>
  <si>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</si>
  <si>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</si>
  <si>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</si>
  <si>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</si>
  <si>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</si>
  <si>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</si>
  <si>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</si>
  <si>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</si>
  <si>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</si>
  <si>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</si>
  <si>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</si>
  <si>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</si>
  <si>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</si>
  <si>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</si>
  <si>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</si>
  <si>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</si>
  <si>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</si>
  <si>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</si>
  <si>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</si>
  <si>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</si>
  <si>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</si>
  <si>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</si>
  <si>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</si>
  <si>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</si>
  <si>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</si>
  <si>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</si>
  <si>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</si>
  <si>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</si>
  <si>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</si>
  <si>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</si>
  <si>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</si>
  <si>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</si>
  <si>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</si>
  <si>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</si>
  <si>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</si>
  <si>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</si>
  <si>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</si>
  <si>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</si>
  <si>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</si>
  <si>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</si>
  <si>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</si>
  <si>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</si>
  <si>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</si>
  <si>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</si>
  <si>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</si>
  <si>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</si>
  <si>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</si>
  <si>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</si>
  <si>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</si>
  <si>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</si>
  <si>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</si>
  <si>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</si>
  <si>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</si>
  <si>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</si>
  <si>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</si>
  <si>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</si>
  <si>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</si>
  <si>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</si>
  <si>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</si>
  <si>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</si>
  <si>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</si>
  <si>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</si>
  <si>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</si>
  <si>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</si>
  <si>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</si>
  <si>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</si>
  <si>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</si>
  <si>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</si>
  <si>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</si>
  <si>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</si>
  <si>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</si>
  <si>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</si>
  <si>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</si>
  <si>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</si>
  <si>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</si>
  <si>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</si>
  <si>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</si>
  <si>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</si>
  <si>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</si>
  <si>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</si>
  <si>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</si>
  <si>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</si>
  <si>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</si>
  <si>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</si>
  <si>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</si>
  <si>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</si>
  <si>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</si>
  <si>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</si>
  <si>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</si>
  <si>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</si>
  <si>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</si>
  <si>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</si>
  <si>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</si>
  <si>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</si>
  <si>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</si>
  <si>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</si>
  <si>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</si>
  <si>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</si>
  <si>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</si>
  <si>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</si>
  <si>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</si>
  <si>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</si>
  <si>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</si>
  <si>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</si>
  <si>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</si>
  <si>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</si>
  <si>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</si>
  <si>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</si>
  <si>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</si>
  <si>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</si>
  <si>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</si>
  <si>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</si>
  <si>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</si>
  <si>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</si>
  <si>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</si>
  <si>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</si>
  <si>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</si>
  <si>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</si>
  <si>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</si>
  <si>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</si>
  <si>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</si>
  <si>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</si>
  <si>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</si>
  <si>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</si>
  <si>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</si>
  <si>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</si>
  <si>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</si>
  <si>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</si>
  <si>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</si>
  <si>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</si>
  <si>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</si>
  <si>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</si>
  <si>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</si>
  <si>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</si>
  <si>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</si>
  <si>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</si>
  <si>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</si>
  <si>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</si>
  <si>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</si>
  <si>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</si>
  <si>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</si>
  <si>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</si>
  <si>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</si>
  <si>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</si>
  <si>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</si>
  <si>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</si>
  <si>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</si>
  <si>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</si>
  <si>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</si>
  <si>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</si>
  <si>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</si>
  <si>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</si>
  <si>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</si>
  <si>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</si>
  <si>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</si>
  <si>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</si>
  <si>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</si>
  <si>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</si>
  <si>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</si>
  <si>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</si>
  <si>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</si>
  <si>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</si>
  <si>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</si>
  <si>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</si>
  <si>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</si>
  <si>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</si>
  <si>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</si>
  <si>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</si>
  <si>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</si>
  <si>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</si>
  <si>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</si>
  <si>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</si>
  <si>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</si>
  <si>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</si>
  <si>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</si>
  <si>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</si>
  <si>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</si>
  <si>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</si>
  <si>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</si>
  <si>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</si>
  <si>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</si>
  <si>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</si>
  <si>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</si>
  <si>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</si>
  <si>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</si>
  <si>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</si>
  <si>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</si>
  <si>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</si>
  <si>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</si>
  <si>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</si>
  <si>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</si>
  <si>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</si>
  <si>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</si>
  <si>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</si>
  <si>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</si>
  <si>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</si>
  <si>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</si>
  <si>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</si>
  <si>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</si>
  <si>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</si>
  <si>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</si>
  <si>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</si>
  <si>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</si>
  <si>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</si>
  <si>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</si>
  <si>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</si>
  <si>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</si>
  <si>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</si>
  <si>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</si>
  <si>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</si>
  <si>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</si>
  <si>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</si>
  <si>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</si>
  <si>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</si>
  <si>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</si>
  <si>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</si>
  <si>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</si>
  <si>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</si>
  <si>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</si>
  <si>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</si>
  <si>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</si>
  <si>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</si>
  <si>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</si>
  <si>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</si>
  <si>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</si>
  <si>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</si>
  <si>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</si>
  <si>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</si>
  <si>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</si>
  <si>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</si>
  <si>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</si>
  <si>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</si>
  <si>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</si>
  <si>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</si>
  <si>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</si>
  <si>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</si>
  <si>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</si>
  <si>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</si>
  <si>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</si>
  <si>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</si>
  <si>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</si>
  <si>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</si>
  <si>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</si>
  <si>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</si>
  <si>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</si>
  <si>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</si>
  <si>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</si>
  <si>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</si>
  <si>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</si>
  <si>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</si>
  <si>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</si>
  <si>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</si>
  <si>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</si>
  <si>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</si>
  <si>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</si>
  <si>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</si>
  <si>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</si>
  <si>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</si>
  <si>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</si>
  <si>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</si>
  <si>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</si>
  <si>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</si>
  <si>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</si>
  <si>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</si>
  <si>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</si>
  <si>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</si>
  <si>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</si>
  <si>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</si>
  <si>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</si>
  <si>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</si>
  <si>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</si>
  <si>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</si>
  <si>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</si>
  <si>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</si>
  <si>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</si>
  <si>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</si>
  <si>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</si>
  <si>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</si>
  <si>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</si>
  <si>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</si>
  <si>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</si>
  <si>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</si>
  <si>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</si>
  <si>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</si>
  <si>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</si>
  <si>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</si>
  <si>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</si>
  <si>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</si>
  <si>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</si>
  <si>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</si>
  <si>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</si>
  <si>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</si>
  <si>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</si>
  <si>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</si>
  <si>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</si>
  <si>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</si>
  <si>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</si>
  <si>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</si>
  <si>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</si>
  <si>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</si>
  <si>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</si>
  <si>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</si>
  <si>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</si>
  <si>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</si>
  <si>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</si>
  <si>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</si>
  <si>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</si>
  <si>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</si>
  <si>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</si>
  <si>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</si>
  <si>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</si>
  <si>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</si>
  <si>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</si>
  <si>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</si>
  <si>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</si>
  <si>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</si>
  <si>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</si>
  <si>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</si>
  <si>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</si>
  <si>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</si>
  <si>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</si>
  <si>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</si>
  <si>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</si>
  <si>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</si>
  <si>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</si>
  <si>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</si>
  <si>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</si>
  <si>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</si>
  <si>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</si>
  <si>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</si>
  <si>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</si>
  <si>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</si>
  <si>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</si>
  <si>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</si>
  <si>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</si>
  <si>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</si>
  <si>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</si>
  <si>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</si>
  <si>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</si>
  <si>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</si>
  <si>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</si>
  <si>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</si>
  <si>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</si>
  <si>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</si>
  <si>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</si>
  <si>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</si>
  <si>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</si>
  <si>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</si>
  <si>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</si>
  <si>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</si>
  <si>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</si>
  <si>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</si>
  <si>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</si>
  <si>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</si>
  <si>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</si>
  <si>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</si>
  <si>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</si>
  <si>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</si>
  <si>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</si>
  <si>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</si>
  <si>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</si>
  <si>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</si>
  <si>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</si>
  <si>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</si>
  <si>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</si>
  <si>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</si>
  <si>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</si>
  <si>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</si>
  <si>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</si>
  <si>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</si>
  <si>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</si>
  <si>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</si>
  <si>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</si>
  <si>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</si>
  <si>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</si>
  <si>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</si>
  <si>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</si>
  <si>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</si>
  <si>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</si>
  <si>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</si>
  <si>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</si>
  <si>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</si>
  <si>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</si>
  <si>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</si>
  <si>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</si>
  <si>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</si>
  <si>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</si>
  <si>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</si>
  <si>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</si>
  <si>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</si>
  <si>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</si>
  <si>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</si>
  <si>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</si>
  <si>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</si>
  <si>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</si>
  <si>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</si>
  <si>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</si>
  <si>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</si>
  <si>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</si>
  <si>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</si>
  <si>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</si>
  <si>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</si>
  <si>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</si>
  <si>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</si>
  <si>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</si>
  <si>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</si>
  <si>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</si>
  <si>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</si>
  <si>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</si>
  <si>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</si>
  <si>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</si>
  <si>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</si>
  <si>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</si>
  <si>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</si>
  <si>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</si>
  <si>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</si>
  <si>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</si>
  <si>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</si>
  <si>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</si>
  <si>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</si>
  <si>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</si>
  <si>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</si>
  <si>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</si>
  <si>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</si>
  <si>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</si>
  <si>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</si>
  <si>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</si>
  <si>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</si>
  <si>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</si>
  <si>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</si>
  <si>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</si>
  <si>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</si>
  <si>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</si>
  <si>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</si>
  <si>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</si>
  <si>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</si>
  <si>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</si>
  <si>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</si>
  <si>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</si>
  <si>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</si>
  <si>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</si>
  <si>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</si>
  <si>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</si>
  <si>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</si>
  <si>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</si>
  <si>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</si>
  <si>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</si>
  <si>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</si>
  <si>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</si>
  <si>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</si>
  <si>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</si>
  <si>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</si>
  <si>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</si>
  <si>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</si>
  <si>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</si>
  <si>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</si>
  <si>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</si>
  <si>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</si>
  <si>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</si>
  <si>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</si>
  <si>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</si>
  <si>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</si>
  <si>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</si>
  <si>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</si>
  <si>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</si>
  <si>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</si>
  <si>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</si>
  <si>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</si>
  <si>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</si>
  <si>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</si>
  <si>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</si>
  <si>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</si>
  <si>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</si>
  <si>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</si>
  <si>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</si>
  <si>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</si>
  <si>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</si>
  <si>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</si>
  <si>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</si>
  <si>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</si>
  <si>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</si>
  <si>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</si>
  <si>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</si>
  <si>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</si>
  <si>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</si>
  <si>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</si>
  <si>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</si>
  <si>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</si>
  <si>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</si>
  <si>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</si>
  <si>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</si>
  <si>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</si>
  <si>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</si>
  <si>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</si>
  <si>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</si>
  <si>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</si>
  <si>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</si>
  <si>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</si>
  <si>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</si>
  <si>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</si>
  <si>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</si>
  <si>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</si>
  <si>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</si>
  <si>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</si>
  <si>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</si>
  <si>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</si>
  <si>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</si>
  <si>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</si>
  <si>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</si>
  <si>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</si>
  <si>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</si>
  <si>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</si>
  <si>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</si>
  <si>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</si>
  <si>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</si>
  <si>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</si>
  <si>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</si>
  <si>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</si>
  <si>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</si>
  <si>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</si>
  <si>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</si>
  <si>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</si>
  <si>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</si>
  <si>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</si>
  <si>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</si>
  <si>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</si>
  <si>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</si>
  <si>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</si>
  <si>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</si>
  <si>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</si>
  <si>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</si>
  <si>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</si>
  <si>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</si>
  <si>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</si>
  <si>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</si>
  <si>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</si>
  <si>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</si>
  <si>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</si>
  <si>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</si>
  <si>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</si>
  <si>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</si>
  <si>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</si>
  <si>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</si>
  <si>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</si>
  <si>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</si>
  <si>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</si>
  <si>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</si>
  <si>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</si>
  <si>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</si>
  <si>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</si>
  <si>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</si>
  <si>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</si>
  <si>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</si>
  <si>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</si>
  <si>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</si>
  <si>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</si>
  <si>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</si>
  <si>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</si>
  <si>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</si>
  <si>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</si>
  <si>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</si>
  <si>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</si>
  <si>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</si>
  <si>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</si>
  <si>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</si>
  <si>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</si>
  <si>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</si>
  <si>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</si>
  <si>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</si>
  <si>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</si>
  <si>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</si>
  <si>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</si>
  <si>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</si>
  <si>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</si>
  <si>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</si>
  <si>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</si>
  <si>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</si>
  <si>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</si>
  <si>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</si>
  <si>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</si>
  <si>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</si>
  <si>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</si>
  <si>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</si>
  <si>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</si>
  <si>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</si>
  <si>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</si>
  <si>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</si>
  <si>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</si>
  <si>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</si>
  <si>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</si>
  <si>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</si>
  <si>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</si>
  <si>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</si>
  <si>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</si>
  <si>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</si>
  <si>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</si>
  <si>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</si>
  <si>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</si>
  <si>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</si>
  <si>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</si>
  <si>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</si>
  <si>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</si>
  <si>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</si>
  <si>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</si>
  <si>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</si>
  <si>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</si>
  <si>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</si>
  <si>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</si>
  <si>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</si>
  <si>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</si>
  <si>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</si>
  <si>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</si>
  <si>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</si>
  <si>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</si>
  <si>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</si>
  <si>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</si>
  <si>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</si>
  <si>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</si>
  <si>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</si>
  <si>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</si>
  <si>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</si>
  <si>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</si>
  <si>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</si>
  <si>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</si>
  <si>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</si>
  <si>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</si>
  <si>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</si>
  <si>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</si>
  <si>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</si>
  <si>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</si>
  <si>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</si>
  <si>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</si>
  <si>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</si>
  <si>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</si>
  <si>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</si>
  <si>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</si>
  <si>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</si>
  <si>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</si>
  <si>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</si>
  <si>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</si>
  <si>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</si>
  <si>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</si>
  <si>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</si>
  <si>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</si>
  <si>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</si>
  <si>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</si>
  <si>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</si>
  <si>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</si>
  <si>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</si>
  <si>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</si>
  <si>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</si>
  <si>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</si>
  <si>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</si>
  <si>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</si>
  <si>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</si>
  <si>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</si>
  <si>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</si>
  <si>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</si>
  <si>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</si>
  <si>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</si>
  <si>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</si>
  <si>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</si>
  <si>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</si>
  <si>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</si>
  <si>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</si>
  <si>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</si>
  <si>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</si>
  <si>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</si>
  <si>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</si>
  <si>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</si>
  <si>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</si>
  <si>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</si>
  <si>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</si>
  <si>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</si>
  <si>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</si>
  <si>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</si>
  <si>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</si>
  <si>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</si>
  <si>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</si>
  <si>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</si>
  <si>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</si>
  <si>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</si>
  <si>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</si>
  <si>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</si>
  <si>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</si>
  <si>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</si>
  <si>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</si>
  <si>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</si>
  <si>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</si>
  <si>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</si>
  <si>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</si>
  <si>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</si>
  <si>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</si>
  <si>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</si>
  <si>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</si>
  <si>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</si>
  <si>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</si>
  <si>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</si>
  <si>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</si>
  <si>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</si>
  <si>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</si>
  <si>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</si>
  <si>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</si>
  <si>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</si>
  <si>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</si>
  <si>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</si>
  <si>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</si>
  <si>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</si>
  <si>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</si>
  <si>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</si>
  <si>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</si>
  <si>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</si>
  <si>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</si>
  <si>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</si>
  <si>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</si>
  <si>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</si>
  <si>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</si>
  <si>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</si>
  <si>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</si>
  <si>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</si>
  <si>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</si>
  <si>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</si>
  <si>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</si>
  <si>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</si>
  <si>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</si>
  <si>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</si>
  <si>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</si>
  <si>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</si>
  <si>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</si>
  <si>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</si>
  <si>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</si>
  <si>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</si>
  <si>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</si>
  <si>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</si>
  <si>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</si>
  <si>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</si>
  <si>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</si>
  <si>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</si>
  <si>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</si>
  <si>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</si>
  <si>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</si>
  <si>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</si>
  <si>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</si>
  <si>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</si>
  <si>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</si>
  <si>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</si>
  <si>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</si>
  <si>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</si>
  <si>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</si>
  <si>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</si>
  <si>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</si>
  <si>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</si>
  <si>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</si>
  <si>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</si>
  <si>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</si>
  <si>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</si>
  <si>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</si>
  <si>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</si>
  <si>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</si>
  <si>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</si>
  <si>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</si>
  <si>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</si>
  <si>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</si>
  <si>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</si>
  <si>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</si>
  <si>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</si>
  <si>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</si>
  <si>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</si>
  <si>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</si>
  <si>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</si>
  <si>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</si>
  <si>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</si>
  <si>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</si>
  <si>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</si>
  <si>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</si>
  <si>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</si>
  <si>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</si>
  <si>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</si>
  <si>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</si>
  <si>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</si>
  <si>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</si>
  <si>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</si>
  <si>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</si>
  <si>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</si>
  <si>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</si>
  <si>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</si>
  <si>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</si>
  <si>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</si>
  <si>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</si>
  <si>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</si>
  <si>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</si>
  <si>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</si>
  <si>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</si>
  <si>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</si>
  <si>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</si>
  <si>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</si>
  <si>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</si>
  <si>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</si>
  <si>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</si>
  <si>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</si>
  <si>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</si>
  <si>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</si>
  <si>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</si>
  <si>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</si>
  <si>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</si>
  <si>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</si>
  <si>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</si>
  <si>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</si>
  <si>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</si>
  <si>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</si>
  <si>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</si>
  <si>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</si>
  <si>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</si>
  <si>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</si>
  <si>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</si>
  <si>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</si>
  <si>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</si>
  <si>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</si>
  <si>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</si>
  <si>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</si>
  <si>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</si>
  <si>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</si>
  <si>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</si>
  <si>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</si>
  <si>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</si>
  <si>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</si>
  <si>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</si>
  <si>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</si>
  <si>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</si>
  <si>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</si>
  <si>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</si>
  <si>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</si>
  <si>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</si>
  <si>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</si>
  <si>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</si>
  <si>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</si>
  <si>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</si>
  <si>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</si>
  <si>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</si>
  <si>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</si>
  <si>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</si>
  <si>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</si>
  <si>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</si>
  <si>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</si>
  <si>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</si>
  <si>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</si>
  <si>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</si>
  <si>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</si>
  <si>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</si>
  <si>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</si>
  <si>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</si>
  <si>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</si>
  <si>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</si>
  <si>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</si>
  <si>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</si>
  <si>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</si>
  <si>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</si>
  <si>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</si>
  <si>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</si>
  <si>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</si>
  <si>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</si>
  <si>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</si>
  <si>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</si>
  <si>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</si>
  <si>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</si>
  <si>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</si>
  <si>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</si>
  <si>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</si>
  <si>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</si>
  <si>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</si>
  <si>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</si>
  <si>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</si>
  <si>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</si>
  <si>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</si>
  <si>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</si>
  <si>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</si>
  <si>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</si>
  <si>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</si>
  <si>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</si>
  <si>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</si>
  <si>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</si>
  <si>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</si>
  <si>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</si>
  <si>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</si>
  <si>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</si>
  <si>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</si>
  <si>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</si>
  <si>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</si>
  <si>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</si>
  <si>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</si>
  <si>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</si>
  <si>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</si>
  <si>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</si>
  <si>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</si>
  <si>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</si>
  <si>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</si>
  <si>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</si>
  <si>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</si>
  <si>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</si>
  <si>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</si>
  <si>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</si>
  <si>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</si>
  <si>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</si>
  <si>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</si>
  <si>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</si>
  <si>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</si>
  <si>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</si>
  <si>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</si>
  <si>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</si>
  <si>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</si>
  <si>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</si>
  <si>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</si>
  <si>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</si>
  <si>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</si>
  <si>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</si>
  <si>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</si>
  <si>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</si>
  <si>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</si>
  <si>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</si>
  <si>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</si>
  <si>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</si>
  <si>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</si>
  <si>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</si>
  <si>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</si>
  <si>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</si>
  <si>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</si>
  <si>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</si>
  <si>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</si>
  <si>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</si>
  <si>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</si>
  <si>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</si>
  <si>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</si>
  <si>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</si>
  <si>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</si>
  <si>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</si>
  <si>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</si>
  <si>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</si>
  <si>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</si>
  <si>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</si>
  <si>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</si>
  <si>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</si>
  <si>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</si>
  <si>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</si>
  <si>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</si>
  <si>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</si>
  <si>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</si>
  <si>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</si>
  <si>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</si>
  <si>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</si>
  <si>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</si>
  <si>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</si>
  <si>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</si>
  <si>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</si>
  <si>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</si>
  <si>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</si>
  <si>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</si>
  <si>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</si>
  <si>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</si>
  <si>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</si>
  <si>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</si>
  <si>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</si>
  <si>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</si>
  <si>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</si>
  <si>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</si>
  <si>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</si>
  <si>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</si>
  <si>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</si>
  <si>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</si>
  <si>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</si>
  <si>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</si>
  <si>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</si>
  <si>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</si>
  <si>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</si>
  <si>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</si>
  <si>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</si>
  <si>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</si>
  <si>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</si>
  <si>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</si>
  <si>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</si>
  <si>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</si>
  <si>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</si>
  <si>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</si>
  <si>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</si>
  <si>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</si>
  <si>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</si>
  <si>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</si>
  <si>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</si>
  <si>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</si>
  <si>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</si>
  <si>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</si>
  <si>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</si>
  <si>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</si>
  <si>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</si>
  <si>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</si>
  <si>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</si>
  <si>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</si>
  <si>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</si>
  <si>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</si>
  <si>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</si>
  <si>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</si>
  <si>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</si>
  <si>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</si>
  <si>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</si>
  <si>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</si>
  <si>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</si>
  <si>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</si>
  <si>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</si>
  <si>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</si>
  <si>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</si>
  <si>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</si>
  <si>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</si>
  <si>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</si>
  <si>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</si>
  <si>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</si>
  <si>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</si>
  <si>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</si>
  <si>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</si>
  <si>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</si>
  <si>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</si>
  <si>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</si>
  <si>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</si>
  <si>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</si>
  <si>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</si>
  <si>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</si>
  <si>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</si>
  <si>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</si>
  <si>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</si>
  <si>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</si>
  <si>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</si>
  <si>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</si>
  <si>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</si>
  <si>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</si>
  <si>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</si>
  <si>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</si>
  <si>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</si>
  <si>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</si>
  <si>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</si>
  <si>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</si>
  <si>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</si>
  <si>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</si>
  <si>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</si>
  <si>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</si>
  <si>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</si>
  <si>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</si>
  <si>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</si>
  <si>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</si>
  <si>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</si>
  <si>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</si>
  <si>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</si>
  <si>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</si>
  <si>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</si>
  <si>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</si>
  <si>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</si>
  <si>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</si>
  <si>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</si>
  <si>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</si>
  <si>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</si>
  <si>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</si>
  <si>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</si>
  <si>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</si>
  <si>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</si>
  <si>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</si>
  <si>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</si>
  <si>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</si>
  <si>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</si>
  <si>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</si>
  <si>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</si>
  <si>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</si>
  <si>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</si>
  <si>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</si>
  <si>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</si>
  <si>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</si>
  <si>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</si>
  <si>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</si>
  <si>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</si>
  <si>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</si>
  <si>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</si>
  <si>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</si>
  <si>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</si>
  <si>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</si>
  <si>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</si>
  <si>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</si>
  <si>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</si>
  <si>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</si>
  <si>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</si>
  <si>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</si>
  <si>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</si>
  <si>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</si>
  <si>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</si>
  <si>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</si>
  <si>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</si>
  <si>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</si>
  <si>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</si>
  <si>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</si>
  <si>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</si>
  <si>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</si>
  <si>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</si>
  <si>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</si>
  <si>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</si>
  <si>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</si>
  <si>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</si>
  <si>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</si>
  <si>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</si>
  <si>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</si>
  <si>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</si>
  <si>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</si>
  <si>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</si>
  <si>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</si>
  <si>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</si>
  <si>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</si>
  <si>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</si>
  <si>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</si>
  <si>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</si>
  <si>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</si>
  <si>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</si>
  <si>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</si>
  <si>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</si>
  <si>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</si>
  <si>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</si>
  <si>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</si>
  <si>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</si>
  <si>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</si>
  <si>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</si>
  <si>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</si>
  <si>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</si>
  <si>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</si>
  <si>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</si>
  <si>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</si>
  <si>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</si>
  <si>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</si>
  <si>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</si>
  <si>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</si>
  <si>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</si>
  <si>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</si>
  <si>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</si>
  <si>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</si>
  <si>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</si>
  <si>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</si>
  <si>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</si>
  <si>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</si>
  <si>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</si>
  <si>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</si>
  <si>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</si>
  <si>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</si>
  <si>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</si>
  <si>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</si>
  <si>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</si>
  <si>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</si>
  <si>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</si>
  <si>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</si>
  <si>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</si>
  <si>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</si>
  <si>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</si>
  <si>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</si>
  <si>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</si>
  <si>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</si>
  <si>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</si>
  <si>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</si>
  <si>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</si>
  <si>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</si>
  <si>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</si>
  <si>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</si>
  <si>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</si>
  <si>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</si>
  <si>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</si>
  <si>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</si>
  <si>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</si>
  <si>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</si>
  <si>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</si>
  <si>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</si>
  <si>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</si>
  <si>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</si>
  <si>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</si>
  <si>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</si>
  <si>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</si>
  <si>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</si>
  <si>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</si>
  <si>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</si>
  <si>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</si>
  <si>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</si>
  <si>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</si>
  <si>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</si>
  <si>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</si>
  <si>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</si>
  <si>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</si>
  <si>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</si>
  <si>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</si>
  <si>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</si>
  <si>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</si>
  <si>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</si>
  <si>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</si>
  <si>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</si>
  <si>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</si>
  <si>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</si>
  <si>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</si>
  <si>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</si>
  <si>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</si>
  <si>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</si>
  <si>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</si>
  <si>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</si>
  <si>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</si>
  <si>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</si>
  <si>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</si>
  <si>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</si>
  <si>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</si>
  <si>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</si>
  <si>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</si>
  <si>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</si>
  <si>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</si>
  <si>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</si>
  <si>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</si>
  <si>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</si>
  <si>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</si>
  <si>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</si>
  <si>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</si>
  <si>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</si>
  <si>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</si>
  <si>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</si>
  <si>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</si>
  <si>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</si>
  <si>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</si>
  <si>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</si>
  <si>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</si>
  <si>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</si>
  <si>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</si>
  <si>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</si>
  <si>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</si>
  <si>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</si>
  <si>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</si>
  <si>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</si>
  <si>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</si>
  <si>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</si>
  <si>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</si>
  <si>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</si>
  <si>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</si>
  <si>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</si>
  <si>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</si>
  <si>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</si>
  <si>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</si>
  <si>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</si>
  <si>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</si>
  <si>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</si>
  <si>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</si>
  <si>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</si>
  <si>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</si>
  <si>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</si>
  <si>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</si>
  <si>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</si>
  <si>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</si>
  <si>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</si>
  <si>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</si>
  <si>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</si>
  <si>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</si>
  <si>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</si>
  <si>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</si>
  <si>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</si>
  <si>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</si>
  <si>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</si>
  <si>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</si>
  <si>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</si>
  <si>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</si>
  <si>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</si>
  <si>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</si>
  <si>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</si>
  <si>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</si>
  <si>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</si>
  <si>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</si>
  <si>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</si>
  <si>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</si>
  <si>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</si>
  <si>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</si>
  <si>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</si>
  <si>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</si>
  <si>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</si>
  <si>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</si>
  <si>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</si>
  <si>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</si>
  <si>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</si>
  <si>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</si>
  <si>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</si>
  <si>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</si>
  <si>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</si>
  <si>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</si>
  <si>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</si>
  <si>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</si>
  <si>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</si>
  <si>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</si>
  <si>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</si>
  <si>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</si>
  <si>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</si>
  <si>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</si>
  <si>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</si>
  <si>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</si>
  <si>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</si>
  <si>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</si>
  <si>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</si>
  <si>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</si>
  <si>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</si>
  <si>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</si>
  <si>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</si>
  <si>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</si>
  <si>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</si>
  <si>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</si>
  <si>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</si>
  <si>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</si>
  <si>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</si>
  <si>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</si>
  <si>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</si>
  <si>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</si>
  <si>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</si>
  <si>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</si>
  <si>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</si>
  <si>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</si>
  <si>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</si>
  <si>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</si>
  <si>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</si>
  <si>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</si>
  <si>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</si>
  <si>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</si>
  <si>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</si>
  <si>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</si>
  <si>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</si>
  <si>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</si>
  <si>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</si>
  <si>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</si>
  <si>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</si>
  <si>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</si>
  <si>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</si>
  <si>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</si>
  <si>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</si>
  <si>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</si>
  <si>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</si>
  <si>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</si>
  <si>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</si>
  <si>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</si>
  <si>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</si>
  <si>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</si>
  <si>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</si>
  <si>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</si>
  <si>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</si>
  <si>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</si>
  <si>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</si>
  <si>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</si>
  <si>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</si>
  <si>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</si>
  <si>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</si>
  <si>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</si>
  <si>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</si>
  <si>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</si>
  <si>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</si>
  <si>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</si>
  <si>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</si>
  <si>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</si>
  <si>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</si>
  <si>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</si>
  <si>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</si>
  <si>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</si>
  <si>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</si>
  <si>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</si>
  <si>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</si>
  <si>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</si>
  <si>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</si>
  <si>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</si>
  <si>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</si>
  <si>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</si>
  <si>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</si>
  <si>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</si>
  <si>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</si>
  <si>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</si>
  <si>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</si>
  <si>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</si>
  <si>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</si>
  <si>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</si>
  <si>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</si>
  <si>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</si>
  <si>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</si>
  <si>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</si>
  <si>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</si>
  <si>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</si>
  <si>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</si>
  <si>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</si>
  <si>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</si>
  <si>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</si>
  <si>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</si>
  <si>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</si>
  <si>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</si>
  <si>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</si>
  <si>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</si>
  <si>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</si>
  <si>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</si>
  <si>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</si>
  <si>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</si>
  <si>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</si>
  <si>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</si>
  <si>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</si>
  <si>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</si>
  <si>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</si>
  <si>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</si>
  <si>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</si>
  <si>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</si>
  <si>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</si>
  <si>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</si>
  <si>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</si>
  <si>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</si>
  <si>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</si>
  <si>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</si>
  <si>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</si>
  <si>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</si>
  <si>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</si>
  <si>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</si>
  <si>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</si>
  <si>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</si>
  <si>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</si>
  <si>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</si>
  <si>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</si>
  <si>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</si>
  <si>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</si>
  <si>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</si>
  <si>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</si>
  <si>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</si>
  <si>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</si>
  <si>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</si>
  <si>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</si>
  <si>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</si>
  <si>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</si>
  <si>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</si>
  <si>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</si>
  <si>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</si>
  <si>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</si>
  <si>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</si>
  <si>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</si>
  <si>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</si>
  <si>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</si>
  <si>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</si>
  <si>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</si>
  <si>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</si>
  <si>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</si>
  <si>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</si>
  <si>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</si>
  <si>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</si>
  <si>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</si>
  <si>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</si>
  <si>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</si>
  <si>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</si>
  <si>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</si>
  <si>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</si>
  <si>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</si>
  <si>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</si>
  <si>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</si>
  <si>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</si>
  <si>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</si>
  <si>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</si>
  <si>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</si>
  <si>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</si>
  <si>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</si>
  <si>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</si>
  <si>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</si>
  <si>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</si>
  <si>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</si>
  <si>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</si>
  <si>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</si>
  <si>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</si>
  <si>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</si>
  <si>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</si>
  <si>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</si>
  <si>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</si>
  <si>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</si>
  <si>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</si>
  <si>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</si>
  <si>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</si>
  <si>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</si>
  <si>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</si>
  <si>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</si>
  <si>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</si>
  <si>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</si>
  <si>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</si>
  <si>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</si>
  <si>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</si>
  <si>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</si>
  <si>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</si>
  <si>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</si>
  <si>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</si>
  <si>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</si>
  <si>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</si>
  <si>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</si>
  <si>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</si>
  <si>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</si>
  <si>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</si>
  <si>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</si>
  <si>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</si>
  <si>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</si>
  <si>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</si>
  <si>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</si>
  <si>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</si>
  <si>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</si>
  <si>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</si>
  <si>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</si>
  <si>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</si>
  <si>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</si>
  <si>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</si>
  <si>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</si>
  <si>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</si>
  <si>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</si>
  <si>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</si>
  <si>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</si>
  <si>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</si>
  <si>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</si>
  <si>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</si>
  <si>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</si>
  <si>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</si>
  <si>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</si>
  <si>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</si>
  <si>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</si>
  <si>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</si>
  <si>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</si>
  <si>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</si>
  <si>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</si>
  <si>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</si>
  <si>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</si>
  <si>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</si>
  <si>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</si>
  <si>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</si>
  <si>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</si>
  <si>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</si>
  <si>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</si>
  <si>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</si>
  <si>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</si>
  <si>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</si>
  <si>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</si>
  <si>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</si>
  <si>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</si>
  <si>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</si>
  <si>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</si>
  <si>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</si>
  <si>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</si>
  <si>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</si>
  <si>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</si>
  <si>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</si>
  <si>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</si>
  <si>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</si>
  <si>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</si>
  <si>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</si>
  <si>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</si>
  <si>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</si>
  <si>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</si>
  <si>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</si>
  <si>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</si>
  <si>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</si>
  <si>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</si>
  <si>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</si>
  <si>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</si>
  <si>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</si>
  <si>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</si>
  <si>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</si>
  <si>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</si>
  <si>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</si>
  <si>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</si>
  <si>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</si>
  <si>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</si>
  <si>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</si>
  <si>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</si>
  <si>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</si>
  <si>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</si>
  <si>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</si>
  <si>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</si>
  <si>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</si>
  <si>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</si>
  <si>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</si>
  <si>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</si>
  <si>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</si>
  <si>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</si>
  <si>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</si>
  <si>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</si>
  <si>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</si>
  <si>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</si>
  <si>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</si>
  <si>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</si>
  <si>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</si>
  <si>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</si>
  <si>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</si>
  <si>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</si>
  <si>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</si>
  <si>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</si>
  <si>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</si>
  <si>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</si>
  <si>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</si>
  <si>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</si>
  <si>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</si>
  <si>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</si>
  <si>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</si>
  <si>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</si>
  <si>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</si>
  <si>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</si>
  <si>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</si>
  <si>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</si>
  <si>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</si>
  <si>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</si>
  <si>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</si>
  <si>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</si>
  <si>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</si>
  <si>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</si>
  <si>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</si>
  <si>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</si>
  <si>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</si>
  <si>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</si>
  <si>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</si>
  <si>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</si>
  <si>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</si>
  <si>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</si>
  <si>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</si>
  <si>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</si>
  <si>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</si>
  <si>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</si>
  <si>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</si>
  <si>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</si>
  <si>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</si>
  <si>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</si>
  <si>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</si>
  <si>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</si>
  <si>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</si>
  <si>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</si>
  <si>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</si>
  <si>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</si>
  <si>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</si>
  <si>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</si>
  <si>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</si>
  <si>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</si>
  <si>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</si>
  <si>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</si>
  <si>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</si>
  <si>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</si>
  <si>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</si>
  <si>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</si>
  <si>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</si>
  <si>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</si>
  <si>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</si>
  <si>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</si>
  <si>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</si>
  <si>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</si>
  <si>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</si>
  <si>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</si>
  <si>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</si>
  <si>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</si>
  <si>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</si>
  <si>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</si>
  <si>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</si>
  <si>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</si>
  <si>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</si>
  <si>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</si>
  <si>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</si>
  <si>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</si>
  <si>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</si>
  <si>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</si>
  <si>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</si>
  <si>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</si>
  <si>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</si>
  <si>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</si>
  <si>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</si>
  <si>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</si>
  <si>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</si>
  <si>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</si>
  <si>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</si>
  <si>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</si>
  <si>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</si>
  <si>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</si>
  <si>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</si>
  <si>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</si>
  <si>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</si>
  <si>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</si>
  <si>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</si>
  <si>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</si>
  <si>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</si>
  <si>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</si>
  <si>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</si>
  <si>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</si>
  <si>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</si>
  <si>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</si>
  <si>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</si>
  <si>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</si>
  <si>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</si>
  <si>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</si>
  <si>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</si>
  <si>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</si>
  <si>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</si>
  <si>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</si>
  <si>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</si>
  <si>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</si>
  <si>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</si>
  <si>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</si>
  <si>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</si>
  <si>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</si>
  <si>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</si>
  <si>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</si>
  <si>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</si>
  <si>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</si>
  <si>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</si>
  <si>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</si>
  <si>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</si>
  <si>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</si>
  <si>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</si>
  <si>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</si>
  <si>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</si>
  <si>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</si>
  <si>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</si>
  <si>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</si>
  <si>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</si>
  <si>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</si>
  <si>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</si>
  <si>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</si>
  <si>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</si>
  <si>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</si>
  <si>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</si>
  <si>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</si>
  <si>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</si>
  <si>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</si>
  <si>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</si>
  <si>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</si>
  <si>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</si>
  <si>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</si>
  <si>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</si>
  <si>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</si>
  <si>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</si>
  <si>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</si>
  <si>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</si>
  <si>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</si>
  <si>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</si>
  <si>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</si>
  <si>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</si>
  <si>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</si>
  <si>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</si>
  <si>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</si>
  <si>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</si>
  <si>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</si>
  <si>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</si>
  <si>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</si>
  <si>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</si>
  <si>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</si>
  <si>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</si>
  <si>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</si>
  <si>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</si>
  <si>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</si>
  <si>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</si>
  <si>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</si>
  <si>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</si>
  <si>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</si>
  <si>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</si>
  <si>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</si>
  <si>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</si>
  <si>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</si>
  <si>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</si>
  <si>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</si>
  <si>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</si>
  <si>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</si>
  <si>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</si>
  <si>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</si>
  <si>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</si>
  <si>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</si>
  <si>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</si>
  <si>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</si>
  <si>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</si>
  <si>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</si>
  <si>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</si>
  <si>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</si>
  <si>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</si>
  <si>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</si>
  <si>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</si>
  <si>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</si>
  <si>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</si>
  <si>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</si>
  <si>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</si>
  <si>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</si>
  <si>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</si>
  <si>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</si>
  <si>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</si>
  <si>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</si>
  <si>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</si>
  <si>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</si>
  <si>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</si>
  <si>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</si>
  <si>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</si>
  <si>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</si>
  <si>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</si>
  <si>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</si>
  <si>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</si>
  <si>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</si>
  <si>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</si>
  <si>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</si>
  <si>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</si>
  <si>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</si>
  <si>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</si>
  <si>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</si>
  <si>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</si>
  <si>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</si>
  <si>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</si>
  <si>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</si>
  <si>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</si>
  <si>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</si>
  <si>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</si>
  <si>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</si>
  <si>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</si>
  <si>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</si>
  <si>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</si>
  <si>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</si>
  <si>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</si>
  <si>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</si>
  <si>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</si>
  <si>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</si>
  <si>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</si>
  <si>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</si>
  <si>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</si>
  <si>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</si>
  <si>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</si>
  <si>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</si>
  <si>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</si>
  <si>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</si>
  <si>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</si>
  <si>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</si>
  <si>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</si>
  <si>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</si>
  <si>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</si>
  <si>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</si>
  <si>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</si>
  <si>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</si>
  <si>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</si>
  <si>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</si>
  <si>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</si>
  <si>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</si>
  <si>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</si>
  <si>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</si>
  <si>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</si>
  <si>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</si>
  <si>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</si>
  <si>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</si>
  <si>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</si>
  <si>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</si>
  <si>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</si>
  <si>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</si>
  <si>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</si>
  <si>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</si>
  <si>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</si>
  <si>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</si>
  <si>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</si>
  <si>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</si>
  <si>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</si>
  <si>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</si>
  <si>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</si>
  <si>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</si>
  <si>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</si>
  <si>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</si>
  <si>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</si>
  <si>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</si>
  <si>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</si>
  <si>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</si>
  <si>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</si>
  <si>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</si>
  <si>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</si>
  <si>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</si>
  <si>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</si>
  <si>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</si>
  <si>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</si>
  <si>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</si>
  <si>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</si>
  <si>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</si>
  <si>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</si>
  <si>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</si>
  <si>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</si>
  <si>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</si>
  <si>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</si>
  <si>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</si>
  <si>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</si>
  <si>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</si>
  <si>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</si>
  <si>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</si>
  <si>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</si>
  <si>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</si>
  <si>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</si>
  <si>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</si>
  <si>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</si>
  <si>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</si>
  <si>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</si>
  <si>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</si>
  <si>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</si>
  <si>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</si>
  <si>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</si>
  <si>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</si>
  <si>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</si>
  <si>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</si>
  <si>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</si>
  <si>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</si>
  <si>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</si>
  <si>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</si>
  <si>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</si>
  <si>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</si>
  <si>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</si>
  <si>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</si>
  <si>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</si>
  <si>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</si>
  <si>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</si>
  <si>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</si>
  <si>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</si>
  <si>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</si>
  <si>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</si>
  <si>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</si>
  <si>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</si>
  <si>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</si>
  <si>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</si>
  <si>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</si>
  <si>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</si>
  <si>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</si>
  <si>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</si>
  <si>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</si>
  <si>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</si>
  <si>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</si>
  <si>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</si>
  <si>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</si>
  <si>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</si>
  <si>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</si>
  <si>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</si>
  <si>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</si>
  <si>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</si>
  <si>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</si>
  <si>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</si>
  <si>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</si>
  <si>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</si>
  <si>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</si>
  <si>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</si>
  <si>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</si>
  <si>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</si>
  <si>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</si>
  <si>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</si>
  <si>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</si>
  <si>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</si>
  <si>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</si>
  <si>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</si>
  <si>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</si>
  <si>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</si>
  <si>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</si>
  <si>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</si>
  <si>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</si>
  <si>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</si>
  <si>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</si>
  <si>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</si>
  <si>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</si>
  <si>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</si>
  <si>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</si>
  <si>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</si>
  <si>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</si>
  <si>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</si>
  <si>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</si>
  <si>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</si>
  <si>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</si>
  <si>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</si>
  <si>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</si>
  <si>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</si>
  <si>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</si>
  <si>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</si>
  <si>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</si>
  <si>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</si>
  <si>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</si>
  <si>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</si>
  <si>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</si>
  <si>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</si>
  <si>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</si>
  <si>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</si>
  <si>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</si>
  <si>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</si>
  <si>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</si>
  <si>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</si>
  <si>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</si>
  <si>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</si>
  <si>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</si>
  <si>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</si>
  <si>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</si>
  <si>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</si>
  <si>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</si>
  <si>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</si>
  <si>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</si>
  <si>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</si>
  <si>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</si>
  <si>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</si>
  <si>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</si>
  <si>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</si>
  <si>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</si>
  <si>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</si>
  <si>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</si>
  <si>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</si>
  <si>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</si>
  <si>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</si>
  <si>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</si>
  <si>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</si>
  <si>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</si>
  <si>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</si>
  <si>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</si>
  <si>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</si>
  <si>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</si>
  <si>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</si>
  <si>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</si>
  <si>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</si>
  <si>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</si>
  <si>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</si>
  <si>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</si>
  <si>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</si>
  <si>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</si>
  <si>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</si>
  <si>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</si>
  <si>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</si>
  <si>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</si>
  <si>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</si>
  <si>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</si>
  <si>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</si>
  <si>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</si>
  <si>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</si>
  <si>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</si>
  <si>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</si>
  <si>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</si>
  <si>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</si>
  <si>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</si>
  <si>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</si>
  <si>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</si>
  <si>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</si>
  <si>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</si>
  <si>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</si>
  <si>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</si>
  <si>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</si>
  <si>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</si>
  <si>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</si>
  <si>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</si>
  <si>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</si>
  <si>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</si>
  <si>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</si>
  <si>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</si>
  <si>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</si>
  <si>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</si>
  <si>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</si>
  <si>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</si>
  <si>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</si>
  <si>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</si>
  <si>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</si>
  <si>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</si>
  <si>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</si>
  <si>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</si>
  <si>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</si>
  <si>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</si>
  <si>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</si>
  <si>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</si>
  <si>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</si>
  <si>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</si>
  <si>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</si>
  <si>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</si>
  <si>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</si>
  <si>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</si>
  <si>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</si>
  <si>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</si>
  <si>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</si>
  <si>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</si>
  <si>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</si>
  <si>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</si>
  <si>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</si>
  <si>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</si>
  <si>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</si>
  <si>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</si>
  <si>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</si>
  <si>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</si>
  <si>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</si>
  <si>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</si>
  <si>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</si>
  <si>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</si>
  <si>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</si>
  <si>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</si>
  <si>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</si>
  <si>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</si>
  <si>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</si>
  <si>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</si>
  <si>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</si>
  <si>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</si>
  <si>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</si>
  <si>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</si>
  <si>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</si>
  <si>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</si>
  <si>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</si>
  <si>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</si>
  <si>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</si>
  <si>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</si>
  <si>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</si>
  <si>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</si>
  <si>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</si>
  <si>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</si>
  <si>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</si>
  <si>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</si>
  <si>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</si>
  <si>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</si>
  <si>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</si>
  <si>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</si>
  <si>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</si>
  <si>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</si>
  <si>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</si>
  <si>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</si>
  <si>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</si>
  <si>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</si>
  <si>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</si>
  <si>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</si>
  <si>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</si>
  <si>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</si>
  <si>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</si>
  <si>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</si>
  <si>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</si>
  <si>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</si>
  <si>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</si>
  <si>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</si>
  <si>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</si>
  <si>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</si>
  <si>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</si>
  <si>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</si>
  <si>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</si>
  <si>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</si>
  <si>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</si>
  <si>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</si>
  <si>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</si>
  <si>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</si>
  <si>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</si>
  <si>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</si>
  <si>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</si>
  <si>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</si>
  <si>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</si>
  <si>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</si>
  <si>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</si>
  <si>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</si>
  <si>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</si>
  <si>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</si>
  <si>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</si>
  <si>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</si>
  <si>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</si>
  <si>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</si>
  <si>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</si>
  <si>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</si>
  <si>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</si>
  <si>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</si>
  <si>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</si>
  <si>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</si>
  <si>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</si>
  <si>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</si>
  <si>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</si>
  <si>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</si>
  <si>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</si>
  <si>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</si>
  <si>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</si>
  <si>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</si>
  <si>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</si>
  <si>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</si>
  <si>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</si>
  <si>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</si>
  <si>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</si>
  <si>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</si>
  <si>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</si>
  <si>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</si>
  <si>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</si>
  <si>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</si>
  <si>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</si>
  <si>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</si>
  <si>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</si>
  <si>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</si>
  <si>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</si>
  <si>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</si>
  <si>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</si>
  <si>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</si>
  <si>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</si>
  <si>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</si>
  <si>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</si>
  <si>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</si>
  <si>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</si>
  <si>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</si>
  <si>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</si>
  <si>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</si>
  <si>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</si>
  <si>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</si>
  <si>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</si>
  <si>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</si>
  <si>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</si>
  <si>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</si>
  <si>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</si>
  <si>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</si>
  <si>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</si>
  <si>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</si>
  <si>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</si>
  <si>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</si>
  <si>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</si>
  <si>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</si>
  <si>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</si>
  <si>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</si>
  <si>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</si>
  <si>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</si>
  <si>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</si>
  <si>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</si>
  <si>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</si>
  <si>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</si>
  <si>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</si>
  <si>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</si>
  <si>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</si>
  <si>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</si>
  <si>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</si>
  <si>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</si>
  <si>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</si>
  <si>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</si>
  <si>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</si>
  <si>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</si>
  <si>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</si>
  <si>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</si>
  <si>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</si>
  <si>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</si>
  <si>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</si>
  <si>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</si>
  <si>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</si>
  <si>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</si>
  <si>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</si>
  <si>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</si>
  <si>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</si>
  <si>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</si>
  <si>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</si>
  <si>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</si>
  <si>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</si>
  <si>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</si>
  <si>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</si>
  <si>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</si>
  <si>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</si>
  <si>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</si>
  <si>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</si>
  <si>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</si>
  <si>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</si>
  <si>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</si>
  <si>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</si>
  <si>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</si>
  <si>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</si>
  <si>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</si>
  <si>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</si>
  <si>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</si>
  <si>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</si>
  <si>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</si>
  <si>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</si>
  <si>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</si>
  <si>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</si>
  <si>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</si>
  <si>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</si>
  <si>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</si>
  <si>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</si>
  <si>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</si>
  <si>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</si>
  <si>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</si>
  <si>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</si>
  <si>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</si>
  <si>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</si>
  <si>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</si>
  <si>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</si>
  <si>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</si>
  <si>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</si>
  <si>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</si>
  <si>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</si>
  <si>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</si>
  <si>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</si>
  <si>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</si>
  <si>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</si>
  <si>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</si>
  <si>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</si>
  <si>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</si>
  <si>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</si>
  <si>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</si>
  <si>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</si>
  <si>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</si>
  <si>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</si>
  <si>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</si>
  <si>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</si>
  <si>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</si>
  <si>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</si>
  <si>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</si>
  <si>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</si>
  <si>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</si>
  <si>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</si>
  <si>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</si>
  <si>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</si>
  <si>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</si>
  <si>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</si>
  <si>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</si>
  <si>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</si>
  <si>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</si>
  <si>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</si>
  <si>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</si>
  <si>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</si>
  <si>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</si>
  <si>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</si>
  <si>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</si>
  <si>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</si>
  <si>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</si>
  <si>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</si>
  <si>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</si>
  <si>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</si>
  <si>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</si>
  <si>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</si>
  <si>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</si>
  <si>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</si>
  <si>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</si>
  <si>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</si>
  <si>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</si>
  <si>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</si>
  <si>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</si>
  <si>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</si>
  <si>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</si>
  <si>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</si>
  <si>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</si>
  <si>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</si>
  <si>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</si>
  <si>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</si>
  <si>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</si>
  <si>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</si>
  <si>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</si>
  <si>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</si>
  <si>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</si>
  <si>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</si>
  <si>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</si>
  <si>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</si>
  <si>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</si>
  <si>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</si>
  <si>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</si>
  <si>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</si>
  <si>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</si>
  <si>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</si>
  <si>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</si>
  <si>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</si>
  <si>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</si>
  <si>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</si>
  <si>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</si>
  <si>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</si>
  <si>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</si>
  <si>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</si>
  <si>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</si>
  <si>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</si>
  <si>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</si>
  <si>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</si>
  <si>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</si>
  <si>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</si>
  <si>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</si>
  <si>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</si>
  <si>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</si>
  <si>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</si>
  <si>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</si>
  <si>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</si>
  <si>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</si>
  <si>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</si>
  <si>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</si>
  <si>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</si>
  <si>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</si>
  <si>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</si>
  <si>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</si>
  <si>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</si>
  <si>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</si>
  <si>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</si>
  <si>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</si>
  <si>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</si>
  <si>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</si>
  <si>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</si>
  <si>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</si>
  <si>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</si>
  <si>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</si>
  <si>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</si>
  <si>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</si>
  <si>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</si>
  <si>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</si>
  <si>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</si>
  <si>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</si>
  <si>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</si>
  <si>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</si>
  <si>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</si>
  <si>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</si>
  <si>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</si>
  <si>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</si>
  <si>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</si>
  <si>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</si>
  <si>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</si>
  <si>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</si>
  <si>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</si>
  <si>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</si>
  <si>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</si>
  <si>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</si>
  <si>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</si>
  <si>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</si>
  <si>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</si>
  <si>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</si>
  <si>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</si>
  <si>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</si>
  <si>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</si>
  <si>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</si>
  <si>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</si>
  <si>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</si>
  <si>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</si>
  <si>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</si>
  <si>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</si>
  <si>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</si>
  <si>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</si>
  <si>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</si>
  <si>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</si>
  <si>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</si>
  <si>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</si>
  <si>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</si>
  <si>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</si>
  <si>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</si>
  <si>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</si>
  <si>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</si>
  <si>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</si>
  <si>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</si>
  <si>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</si>
  <si>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</si>
  <si>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</si>
  <si>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</si>
  <si>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</si>
  <si>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</si>
  <si>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</si>
  <si>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</si>
  <si>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</si>
  <si>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</si>
  <si>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</si>
  <si>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</si>
  <si>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</si>
  <si>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</si>
  <si>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</si>
  <si>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</si>
  <si>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</si>
  <si>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</si>
  <si>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</si>
  <si>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</si>
  <si>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</si>
  <si>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</si>
  <si>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</si>
  <si>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</si>
  <si>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</si>
  <si>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</si>
  <si>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</si>
  <si>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</si>
  <si>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</si>
  <si>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</si>
  <si>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</si>
  <si>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</si>
  <si>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</si>
  <si>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</si>
  <si>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</si>
  <si>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</si>
  <si>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</si>
  <si>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</si>
  <si>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</si>
  <si>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</si>
  <si>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</si>
  <si>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</si>
  <si>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</si>
  <si>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</si>
  <si>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</si>
  <si>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</si>
  <si>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</si>
  <si>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</si>
  <si>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</si>
  <si>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</si>
  <si>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</si>
  <si>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</si>
  <si>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</si>
  <si>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</si>
  <si>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</si>
  <si>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</si>
  <si>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</si>
  <si>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</si>
  <si>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</si>
  <si>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</si>
  <si>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</si>
  <si>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</si>
  <si>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</si>
  <si>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</si>
  <si>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</si>
  <si>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</si>
  <si>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</si>
  <si>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</si>
  <si>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</si>
  <si>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</si>
  <si>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</si>
  <si>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</si>
  <si>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</si>
  <si>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</si>
  <si>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</si>
  <si>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</si>
  <si>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</si>
  <si>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</si>
  <si>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</si>
  <si>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</si>
  <si>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</si>
  <si>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</si>
  <si>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</si>
  <si>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</si>
  <si>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</si>
  <si>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</si>
  <si>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</si>
  <si>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</si>
  <si>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</si>
  <si>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</si>
  <si>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</si>
  <si>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</si>
  <si>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</si>
  <si>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</si>
  <si>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</si>
  <si>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</si>
  <si>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</si>
  <si>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</si>
  <si>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</si>
  <si>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</si>
  <si>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</si>
  <si>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</si>
  <si>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</si>
  <si>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</si>
  <si>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</si>
  <si>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</si>
  <si>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</si>
  <si>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</si>
  <si>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</si>
  <si>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</si>
  <si>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</si>
  <si>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</si>
  <si>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</si>
  <si>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</si>
  <si>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</si>
  <si>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</si>
  <si>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</si>
  <si>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</si>
  <si>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</si>
  <si>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</si>
  <si>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</si>
  <si>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</si>
  <si>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</si>
  <si>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</si>
  <si>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</si>
  <si>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</si>
  <si>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</si>
  <si>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</si>
  <si>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</si>
  <si>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</si>
  <si>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</si>
  <si>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</si>
  <si>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</si>
  <si>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</si>
  <si>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</si>
  <si>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</si>
  <si>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</si>
  <si>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</si>
  <si>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</si>
  <si>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</si>
  <si>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</si>
  <si>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</si>
  <si>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</si>
  <si>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</si>
  <si>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</si>
  <si>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</si>
  <si>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</si>
  <si>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</si>
  <si>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</si>
  <si>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</si>
  <si>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</si>
  <si>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</si>
  <si>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</si>
  <si>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</si>
  <si>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</si>
  <si>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</si>
  <si>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</si>
  <si>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</si>
  <si>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</si>
  <si>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</si>
  <si>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</si>
  <si>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</si>
  <si>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</si>
  <si>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</si>
  <si>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</si>
  <si>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</si>
  <si>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</si>
  <si>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</si>
  <si>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</si>
  <si>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</si>
  <si>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</si>
  <si>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</si>
  <si>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</si>
  <si>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</si>
  <si>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</si>
  <si>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</si>
  <si>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</si>
  <si>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</si>
  <si>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</si>
  <si>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</si>
  <si>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</si>
  <si>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</si>
  <si>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</si>
  <si>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</si>
  <si>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</si>
  <si>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</si>
  <si>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</si>
  <si>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</si>
  <si>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</si>
  <si>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</si>
  <si>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</si>
  <si>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</si>
  <si>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</si>
  <si>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</si>
  <si>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</si>
  <si>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</si>
  <si>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</si>
  <si>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</si>
  <si>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</si>
  <si>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</si>
  <si>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</si>
  <si>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</si>
  <si>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</si>
  <si>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</si>
  <si>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</si>
  <si>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</si>
  <si>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</si>
  <si>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</si>
  <si>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</si>
  <si>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</si>
  <si>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</si>
  <si>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</si>
  <si>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</si>
  <si>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</si>
  <si>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</si>
  <si>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</si>
  <si>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</si>
  <si>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</si>
  <si>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</si>
  <si>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</si>
  <si>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</si>
  <si>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</si>
  <si>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</si>
  <si>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</si>
  <si>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</si>
  <si>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</si>
  <si>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</si>
  <si>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</si>
  <si>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</si>
  <si>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</si>
  <si>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</si>
  <si>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</si>
  <si>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</si>
  <si>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</si>
  <si>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</si>
  <si>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</si>
  <si>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</si>
  <si>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</si>
  <si>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</si>
  <si>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</si>
  <si>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</si>
  <si>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</si>
  <si>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</si>
  <si>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</si>
  <si>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</si>
  <si>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</si>
  <si>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</si>
  <si>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</si>
  <si>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</si>
  <si>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</si>
  <si>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</si>
  <si>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</si>
  <si>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</si>
  <si>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</si>
  <si>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</si>
  <si>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</si>
  <si>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</si>
  <si>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</si>
  <si>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</si>
  <si>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</si>
  <si>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</si>
  <si>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</si>
  <si>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</si>
  <si>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</si>
  <si>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</si>
  <si>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</si>
  <si>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</si>
  <si>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</si>
  <si>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</si>
  <si>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</si>
  <si>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</si>
  <si>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</si>
  <si>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</si>
  <si>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</si>
  <si>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</si>
  <si>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</si>
  <si>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</si>
  <si>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</si>
  <si>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</si>
  <si>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</si>
  <si>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</si>
  <si>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</si>
  <si>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</si>
  <si>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</si>
  <si>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</si>
  <si>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</si>
  <si>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</si>
  <si>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</si>
  <si>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</si>
  <si>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</si>
  <si>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</si>
  <si>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</si>
  <si>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</si>
  <si>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</si>
  <si>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</si>
  <si>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</si>
  <si>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</si>
  <si>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</si>
  <si>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</si>
  <si>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</si>
  <si>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</si>
  <si>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</si>
  <si>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</si>
  <si>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</si>
  <si>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</si>
  <si>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</si>
  <si>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</si>
  <si>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</si>
  <si>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</si>
  <si>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</si>
  <si>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</si>
  <si>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</si>
  <si>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</si>
  <si>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</si>
  <si>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</si>
  <si>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</si>
  <si>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</si>
  <si>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</si>
  <si>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</si>
  <si>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</si>
  <si>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</si>
  <si>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</si>
  <si>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</si>
  <si>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</si>
  <si>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</si>
  <si>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</si>
  <si>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</si>
  <si>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</si>
  <si>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</si>
  <si>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</si>
  <si>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</si>
  <si>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</si>
  <si>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</si>
  <si>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</si>
  <si>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</si>
  <si>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</si>
  <si>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</si>
  <si>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</si>
  <si>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</si>
  <si>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</si>
  <si>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</si>
  <si>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</si>
  <si>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</si>
  <si>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</si>
  <si>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</si>
  <si>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</si>
  <si>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</si>
  <si>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</si>
  <si>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</si>
  <si>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</si>
  <si>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</si>
  <si>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</si>
  <si>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</si>
  <si>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</si>
  <si>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</si>
  <si>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</si>
  <si>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</si>
  <si>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</si>
  <si>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</si>
  <si>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</si>
  <si>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</si>
  <si>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</si>
  <si>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</si>
  <si>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</si>
  <si>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</si>
  <si>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</si>
  <si>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</si>
  <si>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</si>
  <si>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</si>
  <si>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</si>
  <si>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</si>
  <si>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</si>
  <si>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</si>
  <si>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</si>
  <si>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</si>
  <si>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</si>
  <si>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</si>
  <si>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</si>
  <si>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</si>
  <si>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</si>
  <si>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</si>
  <si>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</si>
  <si>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</si>
  <si>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</si>
  <si>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</si>
  <si>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</si>
  <si>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</si>
  <si>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</si>
  <si>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</si>
  <si>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</si>
  <si>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</si>
  <si>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</si>
  <si>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</si>
  <si>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</si>
  <si>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</si>
  <si>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</si>
  <si>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</si>
  <si>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</si>
  <si>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</si>
  <si>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</si>
  <si>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</si>
  <si>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</si>
  <si>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</si>
  <si>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</si>
  <si>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</si>
  <si>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</si>
  <si>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</si>
  <si>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</si>
  <si>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</si>
  <si>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</si>
  <si>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</si>
  <si>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</si>
  <si>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</si>
  <si>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</si>
  <si>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</si>
  <si>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</si>
  <si>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</si>
  <si>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</si>
  <si>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</si>
  <si>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</si>
  <si>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</si>
  <si>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</si>
  <si>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</si>
  <si>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</si>
  <si>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</si>
  <si>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</si>
  <si>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</si>
  <si>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</si>
  <si>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</si>
  <si>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</si>
  <si>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</si>
  <si>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</si>
  <si>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</si>
  <si>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</si>
  <si>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</si>
  <si>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</si>
  <si>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</si>
  <si>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</si>
  <si>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</si>
  <si>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</si>
  <si>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</si>
  <si>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</si>
  <si>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</si>
  <si>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</si>
  <si>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</si>
  <si>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</si>
  <si>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</si>
  <si>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</si>
  <si>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</si>
  <si>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</si>
  <si>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</si>
  <si>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</si>
  <si>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</si>
  <si>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</si>
  <si>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</si>
  <si>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</si>
  <si>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</si>
  <si>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</si>
  <si>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</si>
  <si>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</si>
  <si>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</si>
  <si>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</si>
  <si>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</si>
  <si>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</si>
  <si>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</si>
  <si>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</si>
  <si>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</si>
  <si>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</si>
  <si>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</si>
  <si>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</si>
  <si>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</si>
  <si>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</si>
  <si>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</si>
  <si>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</si>
  <si>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</si>
  <si>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</si>
  <si>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</si>
  <si>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</si>
  <si>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</si>
  <si>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</si>
  <si>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</si>
  <si>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</si>
  <si>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</si>
  <si>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</si>
  <si>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</si>
  <si>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</si>
  <si>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</si>
  <si>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</si>
  <si>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</si>
  <si>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</si>
  <si>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</si>
  <si>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</si>
  <si>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</si>
  <si>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</si>
  <si>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</si>
  <si>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</si>
  <si>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</si>
  <si>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</si>
  <si>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</si>
  <si>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</si>
  <si>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</si>
  <si>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</si>
  <si>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</si>
  <si>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</si>
  <si>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</si>
  <si>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</si>
  <si>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</si>
  <si>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</si>
  <si>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</si>
  <si>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</si>
  <si>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</si>
  <si>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</si>
  <si>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</si>
  <si>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</si>
  <si>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</si>
  <si>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</si>
  <si>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</si>
  <si>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</si>
  <si>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</si>
  <si>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</si>
  <si>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</si>
  <si>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</si>
  <si>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</si>
  <si>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</si>
  <si>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</si>
  <si>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</si>
  <si>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</si>
  <si>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</si>
  <si>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</si>
  <si>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</si>
  <si>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</si>
  <si>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</si>
  <si>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</si>
  <si>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</si>
  <si>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</si>
  <si>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</si>
  <si>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</si>
  <si>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</si>
  <si>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</si>
  <si>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</si>
  <si>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</si>
  <si>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</si>
  <si>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</si>
  <si>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</si>
  <si>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</si>
  <si>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</si>
  <si>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</si>
  <si>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</si>
  <si>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</si>
  <si>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</si>
  <si>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</si>
  <si>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</si>
  <si>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</si>
  <si>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</si>
  <si>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</si>
  <si>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</si>
  <si>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</si>
  <si>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</si>
  <si>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</si>
  <si>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</si>
  <si>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</si>
  <si>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</si>
  <si>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</si>
  <si>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</si>
  <si>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</si>
  <si>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</si>
  <si>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</si>
  <si>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</si>
  <si>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</si>
  <si>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</si>
  <si>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</si>
  <si>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</si>
  <si>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</si>
  <si>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</si>
  <si>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</si>
  <si>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</si>
  <si>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</si>
  <si>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</si>
  <si>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</si>
  <si>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</si>
  <si>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</si>
  <si>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</si>
  <si>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</si>
  <si>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</si>
  <si>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</si>
  <si>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</si>
  <si>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</si>
  <si>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</si>
  <si>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</si>
  <si>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</si>
  <si>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</si>
  <si>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</si>
  <si>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</si>
  <si>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</si>
  <si>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</si>
  <si>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</si>
  <si>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</si>
  <si>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</si>
  <si>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</si>
  <si>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</si>
  <si>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</si>
  <si>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</si>
  <si>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</si>
  <si>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</si>
  <si>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</si>
  <si>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</si>
  <si>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</si>
  <si>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</si>
  <si>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</si>
  <si>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</si>
  <si>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</si>
  <si>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</si>
  <si>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</si>
  <si>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</si>
  <si>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</si>
  <si>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</si>
  <si>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</si>
  <si>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</si>
  <si>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</si>
  <si>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</si>
  <si>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</si>
  <si>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</si>
  <si>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</si>
  <si>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</si>
  <si>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</si>
  <si>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</si>
  <si>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</si>
  <si>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</si>
  <si>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</si>
  <si>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</si>
  <si>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</si>
  <si>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</si>
  <si>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</si>
  <si>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</si>
  <si>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</si>
  <si>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</si>
  <si>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</si>
  <si>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</si>
  <si>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</si>
  <si>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</si>
  <si>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</si>
  <si>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</si>
  <si>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</si>
  <si>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</si>
  <si>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</si>
  <si>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</si>
  <si>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</si>
  <si>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</si>
  <si>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</si>
  <si>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</si>
  <si>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</si>
  <si>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</si>
  <si>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</si>
  <si>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</si>
  <si>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</si>
  <si>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</si>
  <si>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</si>
  <si>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</si>
  <si>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</si>
  <si>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</si>
  <si>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</si>
  <si>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</si>
  <si>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</si>
  <si>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</si>
  <si>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</si>
  <si>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</si>
  <si>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</si>
  <si>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</si>
  <si>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</si>
  <si>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</si>
  <si>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</si>
  <si>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</si>
  <si>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</si>
  <si>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</si>
  <si>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</si>
  <si>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</si>
  <si>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</si>
  <si>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</si>
  <si>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</si>
  <si>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</si>
  <si>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</si>
  <si>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</si>
  <si>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</si>
  <si>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</si>
  <si>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</si>
  <si>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</si>
  <si>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</si>
  <si>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</si>
  <si>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</si>
  <si>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</si>
  <si>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</si>
  <si>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</si>
  <si>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</si>
  <si>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</si>
  <si>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</si>
  <si>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</si>
  <si>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</si>
  <si>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</si>
  <si>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</si>
  <si>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</si>
  <si>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</si>
  <si>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</si>
  <si>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</si>
  <si>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</si>
  <si>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</si>
  <si>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</si>
  <si>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</si>
  <si>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</si>
  <si>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</si>
  <si>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</si>
  <si>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</si>
  <si>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</si>
  <si>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</si>
  <si>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</si>
  <si>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</si>
  <si>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</si>
  <si>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</si>
  <si>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</si>
  <si>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</si>
  <si>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</si>
  <si>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</si>
  <si>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</si>
  <si>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</si>
  <si>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</si>
  <si>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</si>
  <si>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</si>
  <si>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</si>
  <si>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</si>
  <si>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</si>
  <si>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</si>
  <si>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</si>
  <si>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</si>
  <si>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</si>
  <si>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</si>
  <si>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</si>
  <si>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</si>
  <si>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</si>
  <si>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</si>
  <si>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</si>
  <si>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</si>
  <si>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</si>
  <si>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</si>
  <si>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</si>
  <si>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</si>
  <si>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</si>
  <si>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</si>
  <si>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</si>
  <si>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</si>
  <si>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</si>
  <si>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</si>
  <si>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</si>
  <si>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</si>
  <si>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</si>
  <si>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</si>
  <si>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</si>
  <si>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</si>
  <si>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</si>
  <si>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</si>
  <si>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</si>
  <si>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</si>
  <si>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</si>
  <si>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</si>
  <si>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</si>
  <si>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</si>
  <si>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</si>
  <si>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</si>
  <si>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</si>
  <si>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</si>
  <si>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</si>
  <si>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</si>
  <si>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</si>
  <si>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</si>
  <si>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</si>
  <si>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</si>
  <si>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</si>
  <si>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</si>
  <si>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</si>
  <si>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</si>
  <si>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</si>
  <si>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</si>
  <si>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</si>
  <si>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</si>
  <si>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</si>
  <si>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</si>
  <si>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</si>
  <si>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</si>
  <si>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</si>
  <si>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</si>
  <si>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</si>
  <si>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</si>
  <si>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</si>
  <si>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</si>
  <si>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</si>
  <si>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</si>
  <si>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</si>
  <si>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</si>
  <si>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</si>
  <si>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</si>
  <si>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</si>
  <si>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</si>
  <si>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</si>
  <si>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</si>
  <si>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</si>
  <si>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</si>
  <si>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</si>
  <si>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</si>
  <si>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</si>
  <si>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</si>
  <si>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</si>
  <si>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</si>
  <si>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</si>
  <si>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</si>
  <si>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</si>
  <si>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</si>
  <si>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</si>
  <si>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</si>
  <si>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</si>
  <si>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</si>
  <si>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</si>
  <si>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</si>
  <si>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</si>
  <si>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</si>
  <si>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</si>
  <si>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</si>
  <si>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</si>
  <si>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</si>
  <si>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</si>
  <si>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</si>
  <si>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</si>
  <si>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</si>
  <si>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</si>
  <si>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</si>
  <si>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</si>
  <si>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</si>
  <si>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</si>
  <si>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</si>
  <si>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</si>
  <si>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</si>
  <si>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</si>
  <si>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</si>
  <si>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</si>
  <si>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</si>
  <si>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</si>
  <si>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</si>
  <si>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</si>
  <si>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</si>
  <si>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</si>
  <si>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</si>
  <si>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</si>
  <si>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</si>
  <si>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</si>
  <si>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</si>
  <si>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</si>
  <si>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</si>
  <si>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</si>
  <si>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</si>
  <si>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</si>
  <si>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</si>
  <si>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</si>
  <si>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</si>
  <si>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</si>
  <si>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</si>
  <si>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</si>
  <si>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</si>
  <si>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</si>
  <si>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</si>
  <si>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</si>
  <si>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</si>
  <si>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</si>
  <si>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</si>
  <si>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</si>
  <si>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</si>
  <si>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</si>
  <si>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</si>
  <si>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</si>
  <si>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</si>
  <si>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</si>
  <si>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</si>
  <si>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</si>
  <si>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</si>
  <si>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</si>
  <si>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</si>
  <si>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</si>
  <si>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</si>
  <si>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</si>
  <si>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</si>
  <si>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</si>
  <si>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</si>
  <si>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</si>
  <si>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</si>
  <si>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</si>
  <si>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</si>
  <si>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</si>
  <si>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</si>
  <si>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</si>
  <si>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</si>
  <si>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</si>
  <si>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</si>
  <si>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</si>
  <si>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</si>
  <si>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</si>
  <si>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</si>
  <si>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</si>
  <si>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</si>
  <si>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</si>
  <si>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</si>
  <si>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</si>
  <si>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</si>
  <si>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</si>
  <si>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</si>
  <si>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</si>
  <si>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</si>
  <si>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</si>
  <si>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</si>
  <si>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</si>
  <si>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</si>
  <si>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</si>
  <si>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</si>
  <si>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</si>
  <si>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</si>
  <si>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</si>
  <si>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</si>
  <si>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</si>
  <si>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</si>
  <si>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</si>
  <si>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</si>
  <si>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</si>
  <si>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</si>
  <si>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</si>
  <si>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</si>
  <si>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</si>
  <si>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</si>
  <si>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</si>
  <si>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</si>
  <si>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</si>
  <si>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</si>
  <si>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</si>
  <si>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</si>
  <si>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</si>
  <si>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</si>
  <si>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</si>
  <si>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</si>
  <si>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</si>
  <si>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</si>
  <si>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</si>
  <si>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</si>
  <si>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</si>
  <si>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</si>
  <si>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</si>
  <si>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</si>
  <si>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</si>
  <si>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</si>
  <si>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</si>
  <si>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</si>
  <si>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</si>
  <si>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</si>
  <si>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</si>
  <si>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</si>
  <si>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</si>
  <si>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</si>
  <si>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</si>
  <si>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</si>
  <si>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</si>
  <si>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</si>
  <si>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</si>
  <si>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</si>
  <si>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</si>
  <si>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</si>
  <si>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</si>
  <si>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</si>
  <si>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</si>
  <si>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</si>
  <si>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</si>
  <si>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</si>
  <si>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</si>
  <si>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</si>
  <si>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</si>
  <si>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</si>
  <si>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</si>
  <si>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</si>
  <si>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</si>
  <si>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</si>
  <si>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</si>
  <si>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</si>
  <si>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</si>
  <si>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</si>
  <si>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</si>
  <si>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</si>
  <si>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</si>
  <si>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</si>
  <si>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</si>
  <si>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</si>
  <si>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</si>
  <si>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</si>
  <si>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</si>
  <si>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</si>
  <si>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</si>
  <si>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</si>
  <si>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</si>
  <si>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</si>
  <si>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</si>
  <si>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</si>
  <si>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</si>
  <si>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</si>
  <si>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</si>
  <si>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</si>
  <si>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</si>
  <si>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</si>
  <si>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</si>
  <si>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</si>
  <si>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</si>
  <si>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</si>
  <si>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</si>
  <si>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</si>
  <si>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</si>
  <si>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</si>
  <si>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</si>
  <si>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</si>
  <si>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</si>
  <si>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</si>
  <si>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</si>
  <si>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</si>
  <si>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</si>
  <si>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</si>
  <si>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</si>
  <si>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</si>
  <si>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</si>
  <si>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</si>
  <si>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</si>
  <si>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</si>
  <si>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</si>
  <si>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</si>
  <si>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</si>
  <si>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</si>
  <si>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</si>
  <si>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</si>
  <si>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</si>
  <si>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</si>
  <si>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</si>
  <si>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</si>
  <si>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</si>
  <si>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</si>
  <si>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</si>
  <si>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</si>
  <si>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</si>
  <si>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</si>
  <si>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</si>
  <si>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</si>
  <si>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</si>
  <si>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</si>
  <si>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</si>
  <si>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</si>
  <si>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</si>
  <si>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</si>
  <si>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</si>
  <si>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</si>
  <si>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</si>
  <si>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</si>
  <si>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</si>
  <si>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</si>
  <si>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</si>
  <si>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</si>
  <si>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</si>
  <si>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</si>
  <si>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</si>
  <si>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</si>
  <si>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</si>
  <si>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</si>
  <si>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</si>
  <si>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</si>
  <si>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</si>
  <si>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</si>
  <si>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</si>
  <si>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</si>
  <si>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</si>
  <si>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</si>
  <si>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</si>
  <si>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</si>
  <si>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</si>
  <si>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</si>
  <si>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</si>
  <si>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</si>
  <si>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</si>
  <si>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</si>
  <si>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</si>
  <si>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</si>
  <si>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</si>
  <si>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</si>
  <si>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</si>
  <si>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</si>
  <si>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</si>
  <si>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</si>
  <si>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</si>
  <si>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</si>
  <si>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</si>
  <si>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</si>
  <si>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</si>
  <si>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</si>
  <si>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</si>
  <si>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</si>
  <si>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</si>
  <si>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</si>
  <si>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</si>
  <si>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</si>
  <si>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</si>
  <si>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</si>
  <si>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</si>
  <si>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</si>
  <si>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</si>
  <si>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</si>
  <si>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</si>
  <si>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</si>
  <si>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</si>
  <si>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</si>
  <si>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</si>
  <si>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</si>
  <si>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</si>
  <si>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</si>
  <si>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</si>
  <si>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</si>
  <si>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</si>
  <si>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</si>
  <si>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</si>
  <si>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</si>
  <si>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</si>
  <si>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</si>
  <si>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</si>
  <si>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</si>
  <si>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</si>
  <si>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</si>
  <si>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</si>
  <si>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</si>
  <si>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</si>
  <si>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</si>
  <si>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</si>
  <si>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</si>
  <si>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</si>
  <si>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</si>
  <si>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</si>
  <si>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</si>
  <si>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</si>
  <si>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</si>
  <si>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</si>
  <si>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</si>
  <si>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</si>
  <si>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</si>
  <si>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</si>
  <si>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</si>
  <si>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</si>
  <si>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</si>
  <si>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</si>
  <si>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</si>
  <si>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</si>
  <si>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</si>
  <si>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</si>
  <si>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</si>
  <si>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</si>
  <si>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</si>
  <si>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</si>
  <si>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</si>
  <si>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</si>
  <si>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</si>
  <si>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</si>
  <si>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</si>
  <si>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</si>
  <si>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</si>
  <si>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</si>
  <si>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</si>
  <si>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</si>
  <si>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</si>
  <si>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</si>
  <si>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</si>
  <si>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</si>
  <si>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</si>
  <si>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</si>
  <si>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</si>
  <si>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</si>
  <si>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</si>
  <si>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</si>
  <si>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</si>
  <si>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</si>
  <si>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</si>
  <si>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</si>
  <si>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</si>
  <si>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</si>
  <si>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</si>
  <si>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</si>
  <si>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</si>
  <si>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</si>
  <si>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</si>
  <si>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</si>
  <si>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</si>
  <si>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</si>
  <si>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</si>
  <si>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</si>
  <si>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</si>
  <si>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</si>
  <si>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</si>
  <si>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</si>
  <si>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</si>
  <si>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</si>
  <si>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</si>
  <si>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</si>
  <si>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</si>
  <si>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</si>
  <si>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</si>
  <si>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</si>
  <si>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</si>
  <si>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</si>
  <si>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</si>
  <si>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</si>
  <si>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</si>
  <si>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</si>
  <si>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</si>
  <si>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</si>
  <si>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</si>
  <si>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</si>
  <si>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</si>
  <si>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</si>
  <si>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</si>
  <si>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</si>
  <si>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</si>
  <si>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</si>
  <si>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</si>
  <si>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</si>
  <si>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</si>
  <si>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</si>
  <si>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</si>
  <si>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</si>
  <si>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</si>
  <si>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</si>
  <si>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</si>
  <si>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</si>
  <si>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</si>
  <si>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</si>
  <si>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</si>
  <si>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</si>
  <si>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</si>
  <si>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</si>
  <si>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</si>
  <si>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</si>
  <si>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</si>
  <si>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</si>
  <si>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</si>
  <si>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</si>
  <si>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</si>
  <si>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</si>
  <si>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</si>
  <si>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</si>
  <si>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</si>
  <si>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</si>
  <si>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</si>
  <si>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</si>
  <si>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</si>
  <si>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</si>
  <si>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</si>
  <si>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</si>
  <si>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</si>
  <si>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</si>
  <si>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</si>
  <si>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</si>
  <si>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</si>
  <si>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</si>
  <si>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</si>
  <si>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</si>
  <si>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</si>
  <si>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</si>
  <si>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</si>
  <si>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</si>
  <si>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</si>
  <si>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</si>
  <si>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</si>
  <si>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</si>
  <si>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</si>
  <si>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</si>
  <si>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</si>
  <si>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</si>
  <si>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</si>
  <si>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</si>
  <si>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</si>
  <si>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</si>
  <si>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</si>
  <si>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</si>
  <si>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</si>
  <si>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</si>
  <si>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</si>
  <si>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</si>
  <si>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</si>
  <si>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</si>
  <si>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</si>
  <si>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</si>
  <si>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</si>
  <si>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</si>
  <si>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</si>
  <si>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</si>
  <si>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</si>
  <si>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</si>
  <si>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</si>
  <si>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</si>
  <si>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</si>
  <si>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</si>
  <si>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</si>
  <si>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</si>
  <si>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</si>
  <si>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</si>
  <si>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</si>
  <si>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</si>
  <si>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</si>
  <si>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</si>
  <si>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</si>
  <si>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</si>
  <si>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</si>
  <si>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</si>
  <si>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</si>
  <si>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</si>
  <si>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</si>
  <si>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</si>
  <si>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</si>
  <si>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</si>
  <si>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</si>
  <si>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</si>
  <si>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</si>
  <si>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</si>
  <si>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</si>
  <si>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</si>
  <si>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</si>
  <si>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</si>
  <si>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</si>
  <si>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</si>
  <si>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</si>
  <si>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</si>
  <si>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</si>
  <si>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</si>
  <si>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</si>
  <si>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</si>
  <si>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</si>
  <si>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</si>
  <si>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</si>
  <si>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</si>
  <si>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</si>
  <si>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</si>
  <si>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</si>
  <si>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</si>
  <si>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</si>
  <si>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</si>
  <si>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</si>
  <si>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</si>
  <si>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</si>
  <si>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</si>
  <si>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</si>
  <si>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</si>
  <si>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</si>
  <si>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</si>
  <si>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</si>
  <si>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</si>
  <si>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</si>
  <si>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</si>
  <si>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</si>
  <si>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</si>
  <si>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</si>
  <si>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</si>
  <si>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</si>
  <si>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</si>
  <si>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</si>
  <si>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</si>
  <si>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</si>
  <si>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</si>
  <si>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</si>
  <si>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</si>
  <si>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</si>
  <si>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</si>
  <si>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</si>
  <si>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</si>
  <si>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</si>
  <si>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</si>
  <si>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</si>
  <si>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</si>
  <si>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</si>
  <si>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</si>
  <si>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</si>
  <si>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</si>
  <si>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</si>
  <si>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</si>
  <si>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</si>
  <si>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</si>
  <si>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</si>
  <si>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</si>
  <si>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</si>
  <si>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</si>
  <si>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</si>
  <si>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</si>
  <si>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</si>
  <si>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</si>
  <si>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</si>
  <si>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</si>
  <si>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</si>
  <si>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</si>
  <si>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</si>
  <si>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</si>
  <si>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</si>
  <si>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</si>
  <si>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</si>
  <si>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</si>
  <si>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</si>
  <si>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</si>
  <si>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</si>
  <si>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</si>
  <si>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</si>
  <si>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</si>
  <si>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</si>
  <si>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</si>
  <si>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</si>
  <si>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</si>
  <si>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</si>
  <si>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</si>
  <si>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</si>
  <si>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</si>
  <si>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</si>
  <si>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</si>
  <si>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</si>
  <si>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</si>
  <si>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</si>
  <si>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</si>
  <si>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</si>
  <si>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</si>
  <si>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</si>
  <si>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</si>
  <si>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</si>
  <si>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</si>
  <si>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</si>
  <si>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</si>
  <si>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</si>
  <si>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</si>
  <si>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</si>
  <si>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</si>
  <si>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</si>
  <si>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</si>
  <si>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</si>
  <si>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</si>
  <si>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</si>
  <si>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</si>
  <si>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</si>
  <si>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</si>
  <si>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</si>
  <si>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</si>
  <si>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</si>
  <si>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</si>
  <si>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</si>
  <si>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</si>
  <si>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</si>
  <si>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</si>
  <si>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</si>
  <si>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</si>
  <si>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</si>
  <si>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</si>
  <si>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</si>
  <si>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</si>
  <si>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</si>
  <si>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</si>
  <si>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</si>
  <si>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</si>
  <si>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</si>
  <si>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</si>
  <si>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</si>
  <si>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</si>
  <si>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</si>
  <si>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</si>
  <si>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</si>
  <si>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</si>
  <si>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</si>
  <si>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</si>
  <si>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</si>
  <si>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</si>
  <si>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</si>
  <si>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</si>
  <si>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</si>
  <si>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</si>
  <si>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</si>
  <si>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</si>
  <si>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</si>
  <si>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</si>
  <si>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</si>
  <si>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</si>
  <si>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</si>
  <si>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</si>
  <si>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</si>
  <si>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</si>
  <si>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</si>
  <si>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</si>
  <si>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</si>
  <si>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</si>
  <si>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</si>
  <si>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</si>
  <si>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</si>
  <si>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</si>
  <si>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</si>
  <si>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</si>
  <si>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</si>
  <si>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</si>
  <si>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</si>
  <si>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</si>
  <si>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</si>
  <si>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</si>
  <si>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</si>
  <si>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</si>
  <si>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</si>
  <si>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</si>
  <si>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</si>
  <si>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</si>
  <si>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</si>
  <si>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</si>
  <si>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</si>
  <si>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</si>
  <si>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</si>
  <si>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</si>
  <si>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</si>
  <si>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</si>
  <si>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</si>
  <si>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</si>
  <si>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</si>
  <si>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</si>
  <si>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</si>
  <si>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</si>
  <si>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</si>
  <si>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</si>
  <si>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</si>
  <si>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</si>
  <si>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</si>
  <si>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</si>
  <si>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</si>
  <si>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</si>
  <si>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</si>
  <si>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</si>
  <si>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</si>
  <si>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</si>
  <si>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</si>
  <si>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</si>
  <si>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</si>
  <si>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</si>
  <si>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</si>
  <si>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</si>
  <si>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</si>
  <si>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</si>
  <si>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</si>
  <si>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</si>
  <si>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</si>
  <si>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</si>
  <si>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</si>
  <si>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</si>
  <si>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</si>
  <si>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</si>
  <si>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</si>
  <si>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</si>
  <si>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</si>
  <si>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</si>
  <si>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</si>
  <si>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</si>
  <si>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</si>
  <si>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</si>
  <si>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</si>
  <si>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</si>
  <si>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</si>
  <si>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</si>
  <si>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</si>
  <si>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</si>
  <si>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</si>
  <si>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</si>
  <si>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</si>
  <si>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</si>
  <si>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</si>
  <si>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</si>
  <si>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</si>
  <si>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</si>
  <si>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</si>
  <si>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</si>
  <si>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</si>
  <si>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</si>
  <si>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</si>
  <si>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</si>
  <si>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</si>
  <si>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</si>
  <si>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</si>
  <si>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</si>
  <si>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</si>
  <si>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</si>
  <si>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</si>
  <si>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</si>
  <si>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</si>
  <si>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</si>
  <si>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</si>
  <si>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</si>
  <si>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</si>
  <si>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</si>
  <si>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</si>
  <si>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</si>
  <si>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</si>
  <si>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</si>
  <si>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</si>
  <si>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</si>
  <si>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</si>
  <si>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</si>
  <si>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</si>
  <si>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</si>
  <si>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</si>
  <si>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</si>
  <si>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</si>
  <si>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</si>
  <si>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</si>
  <si>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</si>
  <si>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</si>
  <si>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</si>
  <si>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</si>
  <si>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</si>
  <si>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</si>
  <si>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</si>
  <si>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</si>
  <si>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</si>
  <si>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</si>
  <si>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</si>
  <si>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</si>
  <si>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</si>
  <si>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</si>
  <si>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</si>
  <si>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</si>
  <si>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</si>
  <si>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</si>
  <si>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</si>
  <si>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</si>
  <si>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</si>
  <si>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</si>
  <si>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</si>
  <si>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</si>
  <si>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</si>
  <si>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</si>
  <si>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</si>
  <si>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</si>
  <si>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</si>
  <si>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</si>
  <si>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</si>
  <si>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</si>
  <si>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</si>
  <si>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</si>
  <si>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</si>
  <si>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</si>
  <si>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</si>
  <si>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</si>
  <si>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</si>
  <si>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</si>
  <si>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</si>
  <si>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</si>
  <si>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</si>
  <si>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</si>
  <si>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</si>
  <si>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</si>
  <si>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</si>
  <si>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</si>
  <si>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</si>
  <si>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</si>
  <si>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</si>
  <si>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</si>
  <si>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</si>
  <si>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</si>
  <si>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</si>
  <si>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</si>
  <si>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</si>
  <si>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</si>
  <si>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</si>
  <si>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</si>
  <si>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</si>
  <si>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</si>
  <si>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</si>
  <si>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</si>
  <si>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</si>
  <si>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</si>
  <si>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</si>
  <si>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</si>
  <si>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</si>
  <si>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</si>
  <si>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</si>
  <si>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</si>
  <si>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</si>
  <si>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</si>
  <si>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</si>
  <si>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</si>
  <si>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</si>
  <si>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</si>
  <si>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</si>
  <si>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</si>
  <si>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</si>
  <si>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</si>
  <si>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</si>
  <si>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</si>
  <si>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</si>
  <si>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</si>
  <si>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</si>
  <si>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</si>
  <si>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</si>
  <si>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</si>
  <si>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</si>
  <si>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</si>
  <si>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</si>
  <si>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</si>
  <si>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</si>
  <si>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</si>
  <si>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</si>
  <si>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</si>
  <si>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</si>
  <si>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</si>
  <si>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</si>
  <si>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</si>
  <si>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</si>
  <si>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</si>
  <si>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</si>
  <si>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</si>
  <si>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</si>
  <si>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</si>
  <si>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</si>
  <si>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</si>
  <si>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</si>
  <si>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</si>
  <si>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</si>
  <si>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</si>
  <si>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</si>
  <si>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</si>
  <si>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</si>
  <si>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</si>
  <si>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</si>
  <si>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</si>
  <si>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</si>
  <si>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</si>
  <si>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</si>
  <si>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</si>
  <si>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</si>
  <si>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</si>
  <si>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</si>
  <si>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</si>
  <si>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</si>
  <si>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</si>
  <si>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</si>
  <si>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</si>
  <si>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</si>
  <si>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</si>
  <si>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</si>
  <si>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</si>
  <si>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</si>
  <si>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</si>
  <si>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</si>
  <si>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</si>
  <si>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</si>
  <si>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</si>
  <si>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</si>
  <si>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</si>
  <si>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</si>
  <si>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</si>
  <si>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</si>
  <si>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</si>
  <si>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</si>
  <si>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</si>
  <si>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</si>
  <si>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</si>
  <si>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</si>
  <si>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</si>
  <si>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</si>
  <si>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</si>
  <si>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</si>
  <si>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</si>
  <si>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</si>
  <si>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</si>
  <si>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</si>
  <si>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</si>
  <si>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</si>
  <si>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</si>
  <si>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</si>
  <si>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</si>
  <si>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</si>
  <si>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</si>
  <si>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</si>
  <si>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</si>
  <si>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</si>
  <si>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</si>
  <si>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</si>
  <si>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</si>
  <si>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</si>
  <si>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</si>
  <si>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</si>
  <si>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</si>
  <si>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</si>
  <si>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</si>
  <si>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</si>
  <si>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</si>
  <si>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</si>
  <si>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</si>
  <si>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</si>
  <si>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</si>
  <si>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</si>
  <si>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</si>
  <si>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</si>
  <si>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</si>
  <si>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</si>
  <si>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</si>
  <si>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</si>
  <si>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</si>
  <si>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</si>
  <si>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</si>
  <si>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</si>
  <si>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</si>
  <si>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</si>
  <si>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</si>
  <si>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</si>
  <si>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</si>
  <si>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</si>
  <si>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</si>
  <si>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</si>
  <si>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</si>
  <si>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</si>
  <si>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</si>
  <si>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</si>
  <si>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</si>
  <si>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</si>
  <si>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</si>
  <si>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</si>
  <si>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</si>
  <si>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</si>
  <si>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</si>
  <si>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</si>
  <si>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</si>
  <si>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</si>
  <si>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</si>
  <si>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</si>
  <si>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</si>
  <si>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</si>
  <si>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</si>
  <si>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</si>
  <si>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</si>
  <si>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</si>
  <si>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</si>
  <si>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</si>
  <si>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</si>
  <si>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</si>
  <si>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</si>
  <si>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</si>
  <si>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</si>
  <si>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</si>
  <si>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</si>
  <si>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</si>
  <si>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</si>
  <si>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</si>
  <si>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</si>
  <si>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</si>
  <si>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</si>
  <si>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</si>
  <si>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</si>
  <si>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</si>
  <si>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</si>
  <si>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</si>
  <si>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</si>
  <si>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</si>
  <si>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</si>
  <si>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</si>
  <si>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</si>
  <si>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</si>
  <si>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</si>
  <si>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</si>
  <si>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</si>
  <si>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</si>
  <si>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</si>
  <si>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</si>
  <si>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</si>
  <si>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</si>
  <si>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</si>
  <si>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</si>
  <si>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</si>
  <si>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</si>
  <si>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</si>
  <si>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</si>
  <si>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</si>
  <si>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</si>
  <si>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</si>
  <si>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</si>
  <si>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</si>
  <si>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</si>
  <si>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</si>
  <si>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</si>
  <si>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</si>
  <si>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</si>
  <si>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</si>
  <si>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</si>
  <si>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</si>
  <si>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</si>
  <si>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</si>
  <si>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</si>
  <si>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</si>
  <si>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</si>
  <si>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</si>
  <si>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</si>
  <si>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</si>
  <si>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</si>
  <si>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</si>
  <si>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</si>
  <si>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</si>
  <si>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</si>
  <si>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</si>
  <si>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</si>
  <si>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</si>
  <si>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</si>
  <si>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</si>
  <si>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</si>
  <si>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</si>
  <si>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</si>
  <si>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</si>
  <si>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</si>
  <si>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</si>
  <si>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</si>
  <si>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</si>
  <si>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</si>
  <si>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</si>
  <si>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</si>
  <si>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</si>
  <si>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</si>
  <si>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</si>
  <si>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</si>
  <si>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</si>
  <si>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</si>
  <si>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</si>
  <si>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</si>
  <si>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</si>
  <si>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</si>
  <si>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</si>
  <si>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</si>
  <si>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</si>
  <si>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</si>
  <si>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</si>
  <si>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</si>
  <si>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</si>
  <si>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</si>
  <si>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</si>
  <si>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</si>
  <si>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</si>
  <si>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</si>
  <si>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</si>
  <si>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</si>
  <si>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</si>
  <si>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</si>
  <si>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</si>
  <si>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</si>
  <si>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</si>
  <si>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</si>
  <si>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</si>
  <si>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</si>
  <si>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</si>
  <si>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</si>
  <si>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</si>
  <si>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</si>
  <si>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</si>
  <si>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</si>
  <si>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</si>
  <si>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</si>
  <si>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</si>
  <si>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</si>
  <si>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</si>
  <si>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</si>
  <si>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</si>
  <si>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</si>
  <si>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</si>
  <si>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</si>
  <si>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</si>
  <si>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</si>
  <si>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</si>
  <si>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</si>
  <si>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</si>
  <si>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</si>
  <si>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</si>
  <si>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</si>
  <si>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</si>
  <si>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</si>
  <si>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</si>
  <si>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</si>
  <si>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</si>
  <si>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</si>
  <si>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</si>
  <si>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</si>
  <si>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</si>
  <si>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</si>
  <si>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</si>
  <si>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</si>
  <si>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</si>
  <si>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</si>
  <si>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</si>
  <si>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</si>
  <si>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</si>
  <si>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</si>
  <si>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</si>
  <si>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</si>
  <si>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</si>
  <si>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</si>
  <si>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</si>
  <si>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</si>
  <si>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</si>
  <si>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</si>
  <si>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</si>
  <si>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</si>
  <si>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</si>
  <si>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</si>
  <si>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</si>
  <si>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</si>
  <si>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</si>
  <si>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</si>
  <si>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</si>
  <si>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</si>
  <si>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</si>
  <si>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</si>
  <si>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</si>
  <si>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</si>
  <si>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</si>
  <si>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</si>
  <si>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</si>
  <si>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</si>
  <si>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</si>
  <si>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</si>
  <si>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</si>
  <si>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</si>
  <si>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</si>
  <si>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</si>
  <si>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</si>
  <si>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</si>
  <si>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</si>
  <si>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</si>
  <si>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</si>
  <si>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</si>
  <si>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</si>
  <si>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</si>
  <si>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</si>
  <si>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</si>
  <si>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</si>
  <si>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</si>
  <si>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</si>
  <si>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</si>
  <si>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</si>
  <si>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</si>
  <si>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</si>
  <si>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</si>
  <si>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</si>
  <si>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</si>
  <si>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</si>
  <si>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</si>
  <si>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</si>
  <si>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</si>
  <si>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</si>
  <si>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</si>
  <si>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</si>
  <si>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</si>
  <si>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</si>
  <si>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</si>
  <si>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</si>
  <si>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</si>
  <si>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</si>
  <si>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</si>
  <si>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</si>
  <si>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</si>
  <si>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</si>
  <si>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</si>
  <si>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</si>
  <si>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</si>
  <si>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</si>
  <si>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</si>
  <si>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</si>
  <si>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</si>
  <si>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</si>
  <si>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</si>
  <si>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</si>
  <si>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</si>
  <si>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</si>
  <si>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</si>
  <si>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</si>
  <si>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</si>
  <si>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</si>
  <si>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</si>
  <si>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</si>
  <si>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</si>
  <si>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</si>
  <si>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</si>
  <si>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</si>
  <si>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</si>
  <si>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</si>
  <si>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</si>
  <si>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</si>
  <si>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</si>
  <si>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</si>
  <si>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</si>
  <si>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</si>
  <si>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</si>
  <si>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</si>
  <si>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</si>
  <si>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</si>
  <si>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</si>
  <si>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</si>
  <si>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</si>
  <si>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</si>
  <si>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</si>
  <si>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</si>
  <si>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</si>
  <si>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</si>
  <si>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</si>
  <si>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</si>
  <si>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</si>
  <si>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</si>
  <si>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</si>
  <si>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</si>
  <si>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</si>
  <si>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</si>
  <si>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</si>
  <si>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</si>
  <si>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</si>
  <si>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</si>
  <si>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</si>
  <si>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</si>
  <si>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</si>
  <si>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</si>
  <si>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</si>
  <si>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</si>
  <si>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</si>
  <si>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</si>
  <si>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</si>
  <si>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</si>
  <si>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</si>
  <si>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</si>
  <si>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</si>
  <si>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</si>
  <si>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</si>
  <si>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</si>
  <si>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</si>
  <si>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</si>
  <si>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</si>
  <si>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</si>
  <si>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</si>
  <si>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</si>
  <si>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</si>
  <si>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</si>
  <si>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</si>
  <si>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</si>
  <si>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</si>
  <si>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</si>
  <si>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</si>
  <si>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</si>
  <si>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</si>
  <si>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</si>
  <si>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</si>
  <si>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</si>
  <si>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</si>
  <si>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</si>
  <si>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</si>
  <si>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</si>
  <si>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</si>
  <si>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</si>
  <si>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</si>
  <si>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</si>
  <si>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</si>
  <si>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</si>
  <si>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</si>
  <si>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</si>
  <si>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</si>
  <si>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</si>
  <si>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</si>
  <si>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</si>
  <si>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</si>
  <si>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</si>
  <si>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</si>
  <si>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</si>
  <si>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</si>
  <si>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</si>
  <si>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</si>
  <si>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</si>
  <si>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</si>
  <si>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</si>
  <si>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</si>
  <si>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</si>
  <si>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</si>
  <si>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</si>
  <si>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</si>
  <si>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</si>
  <si>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</si>
  <si>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</si>
  <si>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</si>
  <si>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</si>
  <si>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</si>
  <si>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</si>
  <si>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</si>
  <si>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</si>
  <si>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</si>
  <si>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</si>
  <si>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</si>
  <si>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</si>
  <si>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</si>
  <si>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</si>
  <si>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</si>
  <si>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</si>
  <si>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</si>
  <si>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</si>
  <si>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</si>
  <si>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</si>
  <si>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</si>
  <si>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</si>
  <si>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</si>
  <si>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</si>
  <si>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</si>
  <si>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</si>
  <si>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</si>
  <si>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</si>
  <si>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</si>
  <si>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</si>
  <si>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</si>
  <si>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</si>
  <si>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</si>
  <si>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</si>
  <si>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</si>
  <si>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</si>
  <si>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</si>
  <si>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</si>
  <si>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</si>
  <si>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</si>
  <si>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</si>
  <si>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</si>
  <si>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</si>
  <si>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</si>
  <si>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</si>
  <si>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</si>
  <si>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</si>
  <si>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</si>
  <si>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</si>
  <si>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</si>
  <si>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</si>
  <si>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</si>
  <si>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</si>
  <si>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</si>
  <si>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</si>
  <si>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</si>
  <si>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</si>
  <si>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</si>
  <si>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</si>
  <si>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</si>
  <si>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</si>
  <si>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</si>
  <si>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</si>
  <si>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</si>
  <si>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</si>
  <si>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</si>
  <si>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</si>
  <si>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</si>
  <si>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</si>
  <si>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</si>
  <si>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</si>
  <si>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</si>
  <si>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</si>
  <si>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</si>
  <si>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</si>
  <si>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</si>
  <si>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</si>
  <si>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</si>
  <si>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</si>
  <si>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</si>
  <si>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</si>
  <si>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</si>
  <si>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</si>
  <si>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</si>
  <si>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</si>
  <si>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</si>
  <si>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</si>
  <si>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</si>
  <si>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</si>
  <si>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</si>
  <si>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</si>
  <si>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</si>
  <si>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</si>
  <si>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</si>
  <si>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</si>
  <si>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</si>
  <si>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</si>
  <si>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</si>
  <si>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</si>
  <si>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</si>
  <si>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</si>
  <si>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</si>
  <si>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</si>
  <si>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</si>
  <si>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</si>
  <si>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</si>
  <si>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</si>
  <si>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</si>
  <si>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</si>
  <si>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</si>
  <si>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</si>
  <si>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</si>
  <si>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</si>
  <si>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</si>
  <si>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</si>
  <si>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</si>
  <si>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</si>
  <si>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</si>
  <si>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</si>
  <si>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</si>
  <si>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</si>
  <si>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</si>
  <si>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</si>
  <si>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</si>
  <si>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</si>
  <si>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</si>
  <si>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</si>
  <si>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</si>
  <si>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</si>
  <si>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</si>
  <si>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</si>
  <si>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</si>
  <si>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</si>
  <si>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</si>
  <si>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</si>
  <si>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</si>
  <si>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</si>
  <si>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</si>
  <si>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</si>
  <si>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</si>
  <si>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</si>
  <si>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</si>
  <si>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</si>
  <si>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</si>
  <si>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</si>
  <si>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</si>
  <si>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</si>
  <si>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</si>
  <si>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</si>
  <si>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</si>
  <si>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</si>
  <si>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</si>
  <si>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</si>
  <si>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</si>
  <si>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</si>
  <si>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</si>
  <si>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</si>
  <si>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</si>
  <si>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</si>
  <si>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</si>
  <si>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</si>
  <si>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</si>
  <si>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</si>
  <si>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</si>
  <si>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</si>
  <si>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</si>
  <si>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</si>
  <si>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</si>
  <si>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</si>
  <si>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</si>
  <si>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</si>
  <si>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</si>
  <si>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</si>
  <si>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</si>
  <si>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</si>
  <si>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</si>
  <si>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</si>
  <si>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</si>
  <si>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</si>
  <si>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</si>
  <si>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</si>
  <si>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</si>
  <si>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</si>
  <si>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</si>
  <si>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</si>
  <si>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</si>
  <si>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</si>
  <si>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</si>
  <si>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</si>
  <si>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</si>
  <si>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</si>
  <si>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</si>
  <si>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</si>
  <si>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</si>
  <si>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</si>
  <si>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</si>
  <si>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</si>
  <si>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</si>
  <si>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</si>
  <si>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</si>
  <si>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</si>
  <si>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</si>
  <si>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</si>
  <si>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</si>
  <si>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</si>
  <si>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</si>
  <si>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</si>
  <si>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</si>
  <si>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</si>
  <si>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</si>
  <si>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</si>
  <si>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</si>
  <si>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</si>
  <si>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</si>
  <si>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</si>
  <si>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</si>
  <si>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</si>
  <si>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</si>
  <si>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</si>
  <si>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</si>
  <si>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</si>
  <si>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</si>
  <si>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</si>
  <si>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</si>
  <si>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</si>
  <si>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</si>
  <si>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</si>
  <si>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</si>
  <si>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</si>
  <si>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</si>
  <si>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</si>
  <si>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</si>
  <si>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</si>
  <si>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</si>
  <si>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</si>
  <si>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</si>
  <si>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</si>
  <si>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</si>
  <si>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</si>
  <si>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</si>
  <si>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</si>
  <si>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</si>
  <si>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</si>
  <si>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</si>
  <si>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</si>
  <si>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</si>
  <si>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</si>
  <si>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</si>
  <si>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</si>
  <si>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</si>
  <si>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</si>
  <si>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</si>
  <si>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</si>
  <si>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</si>
  <si>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</si>
  <si>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</si>
  <si>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</si>
  <si>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</si>
  <si>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</si>
  <si>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</si>
  <si>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</si>
  <si>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</si>
  <si>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</si>
  <si>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</si>
  <si>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</si>
  <si>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</si>
  <si>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</si>
  <si>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</si>
  <si>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</si>
  <si>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</si>
  <si>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</si>
  <si>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</si>
  <si>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</si>
  <si>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</si>
  <si>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</si>
  <si>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</si>
  <si>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</si>
  <si>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</si>
  <si>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</si>
  <si>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</si>
  <si>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</si>
  <si>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</si>
  <si>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</si>
  <si>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</si>
  <si>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</si>
  <si>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</si>
  <si>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</si>
  <si>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</si>
  <si>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</si>
  <si>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</si>
  <si>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</si>
  <si>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</si>
  <si>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</si>
  <si>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</si>
  <si>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</si>
  <si>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</si>
  <si>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</si>
  <si>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</si>
  <si>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</si>
  <si>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</si>
  <si>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</si>
  <si>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</si>
  <si>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</si>
  <si>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</si>
  <si>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</si>
  <si>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</si>
  <si>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</si>
  <si>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</si>
  <si>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</si>
  <si>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</si>
  <si>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</si>
  <si>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</si>
  <si>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</si>
  <si>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</si>
  <si>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</si>
  <si>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</si>
  <si>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</si>
  <si>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</si>
  <si>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</si>
  <si>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</si>
  <si>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</si>
  <si>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</si>
  <si>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</si>
  <si>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</si>
  <si>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</si>
  <si>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</si>
  <si>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</si>
  <si>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</si>
  <si>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</si>
  <si>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</si>
  <si>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</si>
  <si>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</si>
  <si>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</si>
  <si>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</si>
  <si>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</si>
  <si>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</si>
  <si>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</si>
  <si>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</si>
  <si>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</si>
  <si>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</si>
  <si>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</si>
  <si>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</si>
  <si>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</si>
  <si>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</si>
  <si>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</si>
  <si>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</si>
  <si>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</si>
  <si>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</si>
  <si>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</si>
  <si>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</si>
  <si>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</si>
  <si>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</si>
  <si>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</si>
  <si>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</si>
  <si>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</si>
  <si>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</si>
  <si>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</si>
  <si>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</si>
  <si>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</si>
  <si>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</si>
  <si>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</si>
  <si>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</si>
  <si>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</si>
  <si>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</si>
  <si>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</si>
  <si>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</si>
  <si>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</si>
  <si>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</si>
  <si>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</si>
  <si>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</si>
  <si>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</si>
  <si>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</si>
  <si>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</si>
  <si>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</si>
  <si>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</si>
  <si>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</si>
  <si>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</si>
  <si>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</si>
  <si>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</si>
  <si>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</si>
  <si>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</si>
  <si>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</si>
  <si>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</si>
  <si>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</si>
  <si>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</si>
  <si>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</si>
  <si>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</si>
  <si>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</si>
  <si>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</si>
  <si>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</si>
  <si>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</si>
  <si>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</si>
  <si>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</si>
  <si>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</si>
  <si>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</si>
  <si>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</si>
  <si>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</si>
  <si>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</si>
  <si>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</si>
  <si>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</si>
  <si>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</si>
  <si>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</si>
  <si>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</si>
  <si>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</si>
  <si>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</si>
  <si>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</si>
  <si>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</si>
  <si>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</si>
  <si>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</si>
  <si>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</si>
  <si>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</si>
  <si>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</si>
  <si>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</si>
  <si>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</si>
  <si>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</si>
  <si>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</si>
  <si>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</si>
  <si>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</si>
  <si>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</si>
  <si>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</si>
  <si>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</si>
  <si>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</si>
  <si>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</si>
  <si>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</si>
  <si>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</si>
  <si>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</si>
  <si>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</si>
  <si>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</si>
  <si>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</si>
  <si>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</si>
  <si>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</si>
  <si>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</si>
  <si>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</si>
  <si>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</si>
  <si>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</si>
  <si>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</si>
  <si>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</si>
  <si>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</si>
  <si>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</si>
  <si>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</si>
  <si>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</si>
  <si>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</si>
  <si>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</si>
  <si>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</si>
  <si>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</si>
  <si>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</si>
  <si>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</si>
  <si>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</si>
  <si>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</si>
  <si>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</si>
  <si>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</si>
  <si>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</si>
  <si>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</si>
  <si>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</si>
  <si>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</si>
  <si>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</si>
  <si>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</si>
  <si>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</si>
  <si>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</si>
  <si>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</si>
  <si>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</si>
  <si>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</si>
  <si>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</si>
  <si>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</si>
  <si>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</si>
  <si>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</si>
  <si>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</si>
  <si>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</si>
  <si>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</si>
  <si>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</si>
  <si>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</si>
  <si>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</si>
  <si>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</si>
  <si>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</si>
  <si>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</si>
  <si>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</si>
  <si>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</si>
  <si>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</si>
  <si>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</si>
  <si>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</si>
  <si>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</si>
  <si>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</si>
  <si>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</si>
  <si>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</si>
  <si>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</si>
  <si>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</si>
  <si>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</si>
  <si>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</si>
  <si>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</si>
  <si>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</si>
  <si>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</si>
  <si>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</si>
  <si>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</si>
  <si>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</si>
  <si>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</si>
  <si>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</si>
  <si>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</si>
  <si>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</si>
  <si>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</si>
  <si>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</si>
  <si>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</si>
  <si>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</si>
  <si>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</si>
  <si>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</si>
  <si>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</si>
  <si>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</si>
  <si>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</si>
  <si>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</si>
  <si>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</si>
  <si>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</si>
  <si>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</si>
  <si>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</si>
  <si>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</si>
  <si>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</si>
  <si>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</si>
  <si>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</si>
  <si>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</si>
  <si>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</si>
  <si>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</si>
  <si>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</si>
  <si>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</si>
  <si>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</si>
  <si>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</si>
  <si>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</si>
  <si>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</si>
  <si>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</si>
  <si>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</si>
  <si>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</si>
  <si>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</si>
  <si>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</si>
  <si>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</si>
  <si>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</si>
  <si>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</si>
  <si>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</si>
  <si>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</si>
  <si>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</si>
  <si>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</si>
  <si>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</si>
  <si>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</si>
  <si>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</si>
  <si>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</si>
  <si>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</si>
  <si>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</si>
  <si>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</si>
  <si>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</si>
  <si>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</si>
  <si>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</si>
  <si>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</si>
  <si>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</si>
  <si>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</si>
  <si>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</si>
  <si>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</si>
  <si>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</si>
  <si>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</si>
  <si>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</si>
  <si>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</si>
  <si>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</si>
  <si>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</si>
  <si>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</si>
  <si>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</si>
  <si>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</si>
  <si>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</si>
  <si>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</si>
  <si>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</si>
  <si>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</si>
  <si>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</si>
  <si>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</si>
  <si>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</si>
  <si>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</si>
  <si>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</si>
  <si>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</si>
  <si>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</si>
  <si>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</si>
  <si>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</si>
  <si>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</si>
  <si>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</si>
  <si>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</si>
  <si>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</si>
  <si>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</si>
  <si>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</si>
  <si>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</si>
  <si>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</si>
  <si>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</si>
  <si>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</si>
  <si>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</si>
  <si>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</si>
  <si>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</si>
  <si>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</si>
  <si>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</si>
  <si>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</si>
  <si>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</si>
  <si>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</si>
  <si>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</si>
  <si>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</si>
  <si>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</si>
  <si>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</si>
  <si>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</si>
  <si>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</si>
  <si>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</si>
  <si>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</si>
  <si>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</si>
  <si>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</si>
  <si>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</si>
  <si>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</si>
  <si>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</si>
  <si>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</si>
  <si>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</si>
  <si>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</si>
  <si>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</si>
  <si>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</si>
  <si>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</si>
  <si>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</si>
  <si>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</si>
  <si>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</si>
  <si>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</si>
  <si>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</si>
  <si>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</si>
  <si>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</si>
  <si>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</si>
  <si>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</si>
  <si>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</si>
  <si>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</si>
  <si>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</si>
  <si>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</si>
  <si>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</si>
  <si>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</si>
  <si>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</si>
  <si>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</si>
  <si>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</si>
  <si>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</si>
  <si>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</si>
  <si>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</si>
  <si>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</si>
  <si>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</si>
  <si>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</si>
  <si>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</si>
  <si>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</si>
  <si>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</si>
  <si>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</si>
  <si>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</si>
  <si>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</si>
  <si>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</si>
  <si>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</si>
  <si>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</si>
  <si>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</si>
  <si>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</si>
  <si>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</si>
  <si>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</si>
  <si>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</si>
  <si>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</si>
  <si>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</si>
  <si>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</si>
  <si>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</si>
  <si>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</si>
  <si>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</si>
  <si>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</si>
  <si>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</si>
  <si>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</si>
  <si>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</si>
  <si>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</si>
  <si>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</si>
  <si>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</si>
  <si>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</si>
  <si>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</si>
  <si>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</si>
  <si>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</si>
  <si>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</si>
  <si>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</si>
  <si>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</si>
  <si>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</si>
  <si>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</si>
  <si>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</si>
  <si>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</si>
  <si>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</si>
  <si>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</si>
  <si>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</si>
  <si>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</si>
  <si>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</si>
  <si>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</si>
  <si>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</si>
  <si>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</si>
  <si>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</si>
  <si>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</si>
  <si>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</si>
  <si>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</si>
  <si>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</si>
  <si>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</si>
  <si>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</si>
  <si>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</si>
  <si>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</si>
  <si>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</si>
  <si>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</si>
  <si>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</si>
  <si>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</si>
  <si>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</si>
  <si>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</si>
  <si>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</si>
  <si>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</si>
  <si>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</si>
  <si>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</si>
  <si>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</si>
  <si>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</si>
  <si>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</si>
  <si>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</si>
  <si>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</si>
  <si>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</si>
  <si>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</si>
  <si>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</si>
  <si>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</si>
  <si>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</si>
  <si>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</si>
  <si>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</si>
  <si>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</si>
  <si>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</si>
  <si>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</si>
  <si>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</si>
  <si>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</si>
  <si>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</si>
  <si>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</si>
  <si>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</si>
  <si>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</si>
  <si>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</si>
  <si>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</si>
  <si>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</si>
  <si>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</si>
  <si>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</si>
  <si>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</si>
  <si>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</si>
  <si>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</si>
  <si>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</si>
  <si>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</si>
  <si>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</si>
  <si>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</si>
  <si>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</si>
  <si>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</si>
  <si>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</si>
  <si>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</si>
  <si>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</si>
  <si>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</si>
  <si>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</si>
  <si>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</si>
  <si>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</si>
  <si>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</si>
  <si>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</si>
  <si>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</si>
  <si>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</si>
  <si>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</si>
  <si>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</si>
  <si>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</si>
  <si>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</si>
  <si>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</si>
  <si>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</si>
  <si>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</si>
  <si>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</si>
  <si>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</si>
  <si>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</si>
  <si>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</si>
  <si>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</si>
  <si>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</si>
  <si>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</si>
  <si>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</si>
  <si>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</si>
  <si>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</si>
  <si>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</si>
  <si>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</si>
  <si>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</si>
  <si>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</si>
  <si>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</si>
  <si>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</si>
  <si>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</si>
  <si>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</si>
  <si>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</si>
  <si>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</si>
  <si>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</si>
  <si>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</si>
  <si>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</si>
  <si>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</si>
  <si>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</si>
  <si>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</si>
  <si>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</si>
  <si>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</si>
  <si>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</si>
  <si>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</si>
  <si>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</si>
  <si>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</si>
  <si>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</si>
  <si>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</si>
  <si>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</si>
  <si>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</si>
  <si>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</si>
  <si>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</si>
  <si>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</si>
  <si>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</si>
  <si>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</si>
  <si>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</si>
  <si>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</si>
  <si>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</si>
  <si>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</si>
  <si>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</si>
  <si>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</si>
  <si>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</si>
  <si>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</si>
  <si>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</si>
  <si>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</si>
  <si>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</si>
  <si>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</si>
  <si>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</si>
  <si>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</si>
  <si>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</si>
  <si>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</si>
  <si>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</si>
  <si>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</si>
  <si>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</si>
  <si>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</si>
  <si>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</si>
  <si>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</si>
  <si>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</si>
  <si>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</si>
  <si>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</si>
  <si>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</si>
  <si>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</si>
  <si>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</si>
  <si>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</si>
  <si>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</si>
  <si>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</si>
  <si>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</si>
  <si>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</si>
  <si>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</si>
  <si>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</si>
  <si>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</si>
  <si>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</si>
  <si>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</si>
  <si>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</si>
  <si>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</si>
  <si>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</si>
  <si>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</si>
  <si>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</si>
  <si>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</si>
  <si>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</si>
  <si>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</si>
  <si>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</si>
  <si>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</si>
  <si>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</si>
  <si>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</si>
  <si>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</si>
  <si>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</si>
  <si>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</si>
  <si>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</si>
  <si>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</si>
  <si>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</si>
  <si>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</si>
  <si>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</si>
  <si>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</si>
  <si>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</si>
  <si>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</si>
  <si>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</si>
  <si>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</si>
  <si>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</si>
  <si>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</si>
  <si>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</si>
  <si>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</si>
  <si>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</si>
  <si>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</si>
  <si>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</si>
  <si>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</si>
  <si>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</si>
  <si>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</si>
  <si>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</si>
  <si>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</si>
  <si>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</si>
  <si>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</si>
  <si>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</si>
  <si>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</si>
  <si>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</si>
  <si>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</si>
  <si>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</si>
  <si>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</si>
  <si>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</si>
  <si>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</si>
  <si>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</si>
  <si>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</si>
  <si>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</si>
  <si>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</si>
  <si>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</si>
  <si>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</si>
  <si>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</si>
  <si>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</si>
  <si>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</si>
  <si>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</si>
  <si>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</si>
  <si>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</si>
  <si>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</si>
  <si>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</si>
  <si>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</si>
  <si>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</si>
  <si>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</si>
  <si>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</si>
  <si>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</si>
  <si>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</si>
  <si>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</si>
  <si>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</si>
  <si>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</si>
  <si>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</si>
  <si>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</si>
  <si>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</si>
  <si>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</si>
  <si>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</si>
  <si>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</si>
  <si>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</si>
  <si>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</si>
  <si>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</si>
  <si>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</si>
  <si>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</si>
  <si>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</si>
  <si>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</si>
  <si>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</si>
  <si>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</si>
  <si>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</si>
  <si>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</si>
  <si>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</si>
  <si>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</si>
  <si>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</si>
  <si>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</si>
  <si>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</si>
  <si>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</si>
  <si>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</si>
  <si>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</si>
  <si>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</si>
  <si>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</si>
  <si>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</si>
  <si>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</si>
  <si>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</si>
  <si>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</si>
  <si>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</si>
  <si>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</si>
  <si>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</si>
  <si>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</si>
  <si>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</si>
  <si>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</si>
  <si>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</si>
  <si>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</si>
  <si>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</si>
  <si>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</si>
  <si>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</si>
  <si>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</si>
  <si>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</si>
  <si>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</si>
  <si>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</si>
  <si>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</si>
  <si>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</si>
  <si>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</si>
  <si>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</si>
  <si>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</si>
  <si>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</si>
  <si>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</si>
  <si>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</si>
  <si>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</si>
  <si>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</si>
  <si>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</si>
  <si>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</si>
  <si>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</si>
  <si>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</si>
  <si>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</si>
  <si>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</si>
  <si>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</si>
  <si>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</si>
  <si>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</si>
  <si>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</si>
  <si>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</si>
  <si>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</si>
  <si>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</si>
  <si>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</si>
  <si>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</si>
  <si>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</si>
  <si>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</si>
  <si>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</si>
  <si>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</si>
  <si>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</si>
  <si>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</si>
  <si>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</si>
  <si>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</si>
  <si>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</si>
  <si>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</si>
  <si>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</si>
  <si>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</si>
  <si>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</si>
  <si>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</si>
  <si>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</si>
  <si>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</si>
  <si>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</si>
  <si>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</si>
  <si>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</si>
  <si>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</si>
  <si>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</si>
  <si>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</si>
  <si>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</si>
  <si>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</si>
  <si>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</si>
  <si>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</si>
  <si>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</si>
  <si>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</si>
  <si>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</si>
  <si>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</si>
  <si>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</si>
  <si>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</si>
  <si>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</si>
  <si>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</si>
  <si>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</si>
  <si>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</si>
  <si>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</si>
  <si>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</si>
  <si>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</si>
  <si>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</si>
  <si>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</si>
  <si>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</si>
  <si>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</si>
  <si>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</si>
  <si>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</si>
  <si>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</si>
  <si>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</si>
  <si>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</si>
  <si>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</si>
  <si>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</si>
  <si>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</si>
  <si>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</si>
  <si>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</si>
  <si>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</si>
  <si>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</si>
  <si>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</si>
  <si>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</si>
  <si>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</si>
  <si>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</si>
  <si>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</si>
  <si>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</si>
  <si>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</si>
  <si>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</si>
  <si>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</si>
  <si>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</si>
  <si>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</si>
  <si>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</si>
  <si>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</si>
  <si>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</si>
  <si>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</si>
  <si>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</si>
  <si>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</si>
  <si>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</si>
  <si>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</si>
  <si>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</si>
  <si>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</si>
  <si>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</si>
  <si>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</si>
  <si>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</si>
  <si>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</si>
  <si>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</si>
  <si>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</si>
  <si>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</si>
  <si>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</si>
  <si>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</si>
  <si>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</si>
  <si>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</si>
  <si>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</si>
  <si>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</si>
  <si>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</si>
  <si>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</si>
  <si>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</si>
  <si>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</si>
  <si>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</si>
  <si>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</si>
  <si>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</si>
  <si>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</si>
  <si>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</si>
  <si>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</si>
  <si>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</si>
  <si>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</si>
  <si>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</si>
  <si>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</si>
  <si>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</si>
  <si>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</si>
  <si>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</si>
  <si>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</si>
  <si>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</si>
  <si>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</si>
  <si>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</si>
  <si>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</si>
  <si>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</si>
  <si>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</si>
  <si>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</si>
  <si>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</si>
  <si>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</si>
  <si>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</si>
  <si>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</si>
  <si>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</si>
  <si>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</si>
  <si>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</si>
  <si>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</si>
  <si>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</si>
  <si>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</si>
  <si>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</si>
  <si>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</si>
  <si>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</si>
  <si>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</si>
  <si>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</si>
  <si>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</si>
  <si>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</si>
  <si>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</si>
  <si>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</si>
  <si>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</si>
  <si>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</si>
  <si>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</si>
  <si>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</si>
  <si>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</si>
  <si>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</si>
  <si>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</si>
  <si>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</si>
  <si>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</si>
  <si>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</si>
  <si>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</si>
  <si>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</si>
  <si>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</si>
  <si>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</si>
  <si>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</si>
  <si>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</si>
  <si>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</si>
  <si>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</si>
  <si>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</si>
  <si>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</si>
  <si>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</si>
  <si>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</si>
  <si>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</si>
  <si>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</si>
  <si>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</si>
  <si>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</si>
  <si>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</si>
  <si>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</si>
  <si>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</si>
  <si>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</si>
  <si>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</si>
  <si>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</si>
  <si>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</si>
  <si>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</si>
  <si>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</si>
  <si>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</si>
  <si>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</si>
  <si>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</si>
  <si>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</si>
  <si>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</si>
  <si>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</si>
  <si>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</si>
  <si>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</si>
  <si>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</si>
  <si>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</si>
  <si>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</si>
  <si>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</si>
  <si>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</si>
  <si>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</si>
  <si>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</si>
  <si>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</si>
  <si>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</si>
  <si>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</si>
  <si>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</si>
  <si>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</si>
  <si>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</si>
  <si>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</si>
  <si>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</si>
  <si>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</si>
  <si>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</si>
  <si>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</si>
  <si>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</si>
  <si>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</si>
  <si>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</si>
  <si>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</si>
  <si>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</si>
  <si>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</si>
  <si>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</si>
  <si>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</si>
  <si>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</si>
  <si>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</si>
  <si>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</si>
  <si>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</si>
  <si>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</si>
  <si>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</si>
  <si>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</si>
  <si>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</si>
  <si>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</si>
  <si>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</si>
  <si>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</si>
  <si>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</si>
  <si>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</si>
  <si>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</si>
  <si>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</si>
  <si>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</si>
  <si>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</si>
  <si>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</si>
  <si>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</si>
  <si>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</si>
  <si>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</si>
  <si>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</si>
  <si>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</si>
  <si>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</si>
  <si>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</si>
  <si>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</si>
  <si>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</si>
  <si>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</si>
  <si>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</si>
  <si>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</si>
  <si>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</si>
  <si>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</si>
  <si>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</si>
  <si>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</si>
  <si>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</si>
  <si>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</si>
  <si>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</si>
  <si>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</si>
  <si>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</si>
  <si>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</si>
  <si>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</si>
  <si>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</si>
  <si>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</si>
  <si>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</si>
  <si>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</si>
  <si>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</si>
  <si>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</si>
  <si>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</si>
  <si>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</si>
  <si>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</si>
  <si>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</si>
  <si>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</si>
  <si>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</si>
  <si>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</si>
  <si>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</si>
  <si>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</si>
  <si>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</si>
  <si>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</si>
  <si>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</si>
  <si>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</si>
  <si>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</si>
  <si>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</si>
  <si>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</si>
  <si>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</si>
  <si>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</si>
  <si>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</si>
  <si>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</si>
  <si>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</si>
  <si>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</si>
  <si>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</si>
  <si>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</si>
  <si>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</si>
  <si>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</si>
  <si>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</si>
  <si>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</si>
  <si>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</si>
  <si>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</si>
  <si>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</si>
  <si>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</si>
  <si>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</si>
  <si>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</si>
  <si>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</si>
  <si>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</si>
  <si>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</si>
  <si>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</si>
  <si>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</si>
  <si>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</si>
  <si>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</si>
  <si>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</si>
  <si>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</si>
  <si>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</si>
  <si>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</si>
  <si>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</si>
  <si>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</si>
  <si>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</si>
  <si>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</si>
  <si>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</si>
  <si>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</si>
  <si>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</si>
  <si>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</si>
  <si>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</si>
  <si>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</si>
  <si>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</si>
  <si>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</si>
  <si>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</si>
  <si>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</si>
  <si>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</si>
  <si>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</si>
  <si>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</si>
  <si>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</si>
  <si>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</si>
  <si>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</si>
  <si>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</si>
  <si>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</si>
  <si>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</si>
  <si>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</si>
  <si>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</si>
  <si>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</si>
  <si>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</si>
  <si>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</si>
  <si>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</si>
  <si>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</si>
  <si>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</si>
  <si>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</si>
  <si>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</si>
  <si>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</si>
  <si>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</si>
  <si>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</si>
  <si>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</si>
  <si>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</si>
  <si>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</si>
  <si>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</si>
  <si>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</si>
  <si>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</si>
  <si>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</si>
  <si>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</si>
  <si>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</si>
  <si>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</si>
  <si>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</si>
  <si>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</si>
  <si>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</si>
  <si>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</si>
  <si>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</si>
  <si>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</si>
  <si>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</si>
  <si>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</si>
  <si>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</si>
  <si>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</si>
  <si>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</si>
  <si>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</si>
  <si>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</si>
  <si>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</si>
  <si>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</si>
  <si>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</si>
  <si>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</si>
  <si>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</si>
  <si>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</si>
  <si>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</si>
  <si>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</si>
  <si>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</si>
  <si>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</si>
  <si>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</si>
  <si>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</si>
  <si>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</si>
  <si>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</si>
  <si>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</si>
  <si>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</si>
  <si>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</si>
  <si>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</si>
  <si>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</si>
  <si>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</si>
  <si>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</si>
  <si>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</si>
  <si>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</si>
  <si>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</si>
  <si>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</si>
  <si>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</si>
  <si>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</si>
  <si>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</si>
  <si>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</si>
  <si>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</si>
  <si>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</si>
  <si>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</si>
  <si>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</si>
  <si>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</si>
  <si>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</si>
  <si>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</si>
  <si>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</si>
  <si>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</si>
  <si>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</si>
  <si>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</si>
  <si>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</si>
  <si>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</si>
  <si>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</si>
  <si>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</si>
  <si>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</si>
  <si>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</si>
  <si>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</si>
  <si>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</si>
  <si>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</si>
  <si>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</si>
  <si>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</si>
  <si>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</si>
  <si>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</si>
  <si>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</si>
  <si>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</si>
  <si>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</si>
  <si>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</si>
  <si>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</si>
  <si>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</si>
  <si>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</si>
  <si>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</si>
  <si>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</si>
  <si>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</si>
  <si>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</si>
  <si>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</si>
  <si>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</si>
  <si>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</si>
  <si>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</si>
  <si>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</si>
  <si>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</si>
  <si>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</si>
  <si>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</si>
  <si>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</si>
  <si>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</si>
  <si>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</si>
  <si>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</si>
  <si>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</si>
  <si>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</si>
  <si>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</si>
  <si>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</si>
  <si>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</si>
  <si>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</si>
  <si>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</si>
  <si>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</si>
  <si>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</si>
  <si>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</si>
  <si>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</si>
  <si>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</si>
  <si>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</si>
  <si>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</si>
  <si>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</si>
  <si>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</si>
  <si>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</si>
  <si>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</si>
  <si>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</si>
  <si>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</si>
  <si>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</si>
  <si>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</si>
  <si>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</si>
  <si>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</si>
  <si>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</si>
  <si>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</si>
  <si>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</si>
  <si>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</si>
  <si>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</si>
  <si>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</si>
  <si>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</si>
  <si>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</si>
  <si>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</si>
  <si>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</si>
  <si>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</si>
  <si>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</si>
  <si>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</si>
  <si>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</si>
  <si>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</si>
  <si>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</si>
  <si>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</si>
  <si>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</si>
  <si>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</si>
  <si>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</si>
  <si>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</si>
  <si>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</si>
  <si>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</si>
  <si>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</si>
  <si>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</si>
  <si>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</si>
  <si>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</si>
  <si>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</si>
  <si>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</si>
  <si>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</si>
  <si>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</si>
  <si>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</si>
  <si>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</si>
  <si>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</si>
  <si>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</si>
  <si>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</si>
  <si>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</si>
  <si>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</si>
  <si>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</si>
  <si>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</si>
  <si>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</si>
  <si>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</si>
  <si>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</si>
  <si>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</si>
  <si>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</si>
  <si>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</si>
  <si>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</si>
  <si>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</si>
  <si>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</si>
  <si>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</si>
  <si>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</si>
  <si>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</si>
  <si>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</si>
  <si>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</si>
  <si>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</si>
  <si>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</si>
  <si>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</si>
  <si>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</si>
  <si>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</si>
  <si>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</si>
  <si>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</si>
  <si>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</si>
  <si>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</si>
  <si>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</si>
  <si>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</si>
  <si>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</si>
  <si>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</si>
  <si>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</si>
  <si>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</si>
  <si>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</si>
  <si>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</si>
  <si>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</si>
  <si>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</si>
  <si>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</si>
  <si>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</si>
  <si>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</si>
  <si>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</si>
  <si>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</si>
  <si>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</si>
  <si>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</si>
  <si>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</si>
  <si>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</si>
  <si>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</si>
  <si>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</si>
  <si>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</si>
  <si>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</si>
  <si>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</si>
  <si>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</si>
  <si>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</si>
  <si>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</si>
  <si>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</si>
  <si>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</si>
  <si>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</si>
  <si>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</si>
  <si>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</si>
  <si>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</si>
  <si>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</si>
  <si>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</si>
  <si>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</si>
  <si>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</si>
  <si>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</si>
  <si>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</si>
  <si>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</si>
  <si>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</si>
  <si>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</si>
  <si>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</si>
  <si>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</si>
  <si>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</si>
  <si>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</si>
  <si>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</si>
  <si>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</si>
  <si>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</si>
  <si>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</si>
  <si>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</si>
  <si>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</si>
  <si>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</si>
  <si>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</si>
  <si>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</si>
  <si>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</si>
  <si>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</si>
  <si>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</si>
  <si>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</si>
  <si>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</si>
  <si>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</si>
  <si>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</si>
  <si>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</si>
  <si>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</si>
  <si>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</si>
  <si>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</si>
  <si>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</si>
  <si>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</si>
  <si>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</si>
  <si>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</si>
  <si>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</si>
  <si>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</si>
  <si>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</si>
  <si>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</si>
  <si>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</si>
  <si>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</si>
  <si>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</si>
  <si>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</si>
  <si>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</si>
  <si>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</si>
  <si>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</si>
  <si>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</si>
  <si>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</si>
  <si>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</si>
  <si>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</si>
  <si>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</si>
  <si>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</si>
  <si>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</si>
  <si>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</si>
  <si>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</si>
  <si>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</si>
  <si>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</si>
  <si>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</si>
  <si>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</si>
  <si>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</si>
  <si>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</si>
  <si>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</si>
  <si>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</si>
  <si>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</si>
  <si>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</si>
  <si>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</si>
  <si>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</si>
  <si>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</si>
  <si>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</si>
  <si>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</si>
  <si>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</si>
  <si>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</si>
  <si>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</si>
  <si>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</si>
  <si>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</si>
  <si>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</si>
  <si>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</si>
  <si>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</si>
  <si>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</si>
  <si>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</si>
  <si>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</si>
  <si>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</si>
  <si>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</si>
  <si>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</si>
  <si>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</si>
  <si>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</si>
  <si>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</si>
  <si>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</si>
  <si>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</si>
  <si>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</si>
  <si>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</si>
  <si>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</si>
  <si>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</si>
  <si>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</si>
  <si>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</si>
  <si>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</si>
  <si>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</si>
  <si>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</si>
  <si>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</si>
  <si>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</si>
  <si>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</si>
  <si>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</si>
  <si>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</si>
  <si>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</si>
  <si>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</si>
  <si>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</si>
  <si>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</si>
  <si>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</si>
  <si>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</si>
  <si>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</si>
  <si>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</si>
  <si>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</si>
  <si>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</si>
  <si>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</si>
  <si>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</si>
  <si>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</si>
  <si>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</si>
  <si>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</si>
  <si>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</si>
  <si>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</si>
  <si>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</si>
  <si>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</si>
  <si>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</si>
  <si>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</si>
  <si>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</si>
  <si>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</si>
  <si>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</si>
  <si>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</si>
  <si>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</si>
  <si>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</si>
  <si>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</si>
  <si>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</si>
  <si>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</si>
  <si>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</si>
  <si>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</si>
  <si>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</si>
  <si>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</si>
  <si>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</si>
  <si>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</si>
  <si>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</si>
  <si>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</si>
  <si>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</si>
  <si>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</si>
  <si>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</si>
  <si>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</si>
  <si>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</si>
  <si>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</si>
  <si>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</si>
  <si>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</si>
  <si>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</si>
  <si>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</si>
  <si>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</si>
  <si>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</si>
  <si>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</si>
  <si>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</si>
  <si>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</si>
  <si>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</si>
  <si>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</si>
  <si>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</si>
  <si>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</si>
  <si>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</si>
  <si>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</si>
  <si>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</si>
  <si>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</si>
  <si>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</si>
  <si>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</si>
  <si>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</si>
  <si>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</si>
  <si>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</si>
  <si>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</si>
  <si>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</si>
  <si>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</si>
  <si>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</si>
  <si>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</si>
  <si>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</si>
  <si>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</si>
  <si>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</si>
  <si>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</si>
  <si>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</si>
  <si>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</si>
  <si>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</si>
  <si>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</si>
  <si>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</si>
  <si>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</si>
  <si>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</si>
  <si>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</si>
  <si>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</si>
  <si>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</si>
  <si>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</si>
  <si>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</si>
  <si>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</si>
  <si>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</si>
  <si>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</si>
  <si>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</si>
  <si>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</si>
  <si>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</si>
  <si>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</si>
  <si>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</si>
  <si>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</si>
  <si>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</si>
  <si>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</si>
  <si>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</si>
  <si>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</si>
  <si>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</si>
  <si>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</si>
  <si>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</si>
  <si>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</si>
  <si>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</si>
  <si>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</si>
  <si>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</si>
  <si>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</si>
  <si>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</si>
  <si>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</si>
  <si>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</si>
  <si>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</si>
  <si>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</si>
  <si>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</si>
  <si>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</si>
  <si>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</si>
  <si>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</si>
  <si>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</si>
  <si>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</si>
  <si>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</si>
  <si>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</si>
  <si>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</si>
  <si>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</si>
  <si>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</si>
  <si>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</si>
  <si>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</si>
  <si>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</si>
  <si>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</si>
  <si>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</si>
  <si>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</si>
  <si>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</si>
  <si>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</si>
  <si>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</si>
  <si>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</si>
  <si>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</si>
  <si>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</si>
  <si>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</si>
  <si>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</si>
  <si>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</si>
  <si>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</si>
  <si>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</si>
  <si>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</si>
  <si>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</si>
  <si>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</si>
  <si>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</si>
  <si>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</si>
  <si>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</si>
  <si>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</si>
  <si>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</si>
  <si>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</si>
  <si>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</si>
  <si>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</si>
  <si>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</si>
  <si>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</si>
  <si>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</si>
  <si>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</si>
  <si>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</si>
  <si>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</si>
  <si>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</si>
  <si>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</si>
  <si>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</si>
  <si>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</si>
  <si>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</si>
  <si>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</si>
  <si>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</si>
  <si>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</si>
  <si>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</si>
  <si>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</si>
  <si>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</si>
  <si>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</si>
  <si>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</si>
  <si>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</si>
  <si>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</si>
  <si>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</si>
  <si>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</si>
  <si>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</si>
  <si>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</si>
  <si>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</si>
  <si>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</si>
  <si>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</si>
  <si>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</si>
  <si>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</si>
  <si>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</si>
  <si>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</si>
  <si>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</si>
  <si>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</si>
  <si>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</si>
  <si>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</si>
  <si>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</si>
  <si>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</si>
  <si>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</si>
  <si>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</si>
  <si>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</si>
  <si>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</si>
  <si>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</si>
  <si>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</si>
  <si>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</si>
  <si>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</si>
  <si>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</si>
  <si>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</si>
  <si>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</si>
  <si>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</si>
  <si>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</si>
  <si>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</si>
  <si>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</si>
  <si>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</si>
  <si>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</si>
  <si>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</si>
  <si>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</si>
  <si>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</si>
  <si>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</si>
  <si>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</si>
  <si>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</si>
  <si>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</si>
  <si>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</si>
  <si>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</si>
  <si>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</si>
  <si>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</si>
  <si>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</si>
  <si>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</si>
  <si>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</si>
  <si>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</si>
  <si>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</si>
  <si>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</si>
  <si>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</si>
  <si>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</si>
  <si>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</si>
  <si>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</si>
  <si>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</si>
  <si>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</si>
  <si>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</si>
  <si>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</si>
  <si>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</si>
  <si>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</si>
  <si>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</si>
  <si>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</si>
  <si>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</si>
  <si>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</si>
  <si>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</si>
  <si>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</si>
  <si>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</si>
  <si>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</si>
  <si>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</si>
  <si>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</si>
  <si>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</si>
  <si>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</si>
  <si>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</si>
  <si>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</si>
  <si>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</si>
  <si>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</si>
  <si>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</si>
  <si>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</si>
  <si>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</si>
  <si>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</si>
  <si>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</si>
  <si>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</si>
  <si>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</si>
  <si>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</si>
  <si>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</si>
  <si>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</si>
  <si>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</si>
  <si>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</si>
  <si>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</si>
  <si>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</si>
  <si>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</si>
  <si>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</si>
  <si>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</si>
  <si>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</si>
  <si>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</si>
  <si>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</si>
  <si>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</si>
  <si>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</si>
  <si>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</si>
  <si>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</si>
  <si>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</si>
  <si>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</si>
  <si>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</si>
  <si>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</si>
  <si>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</si>
  <si>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</si>
  <si>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</si>
  <si>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</si>
  <si>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</si>
  <si>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</si>
  <si>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</si>
  <si>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</si>
  <si>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</si>
  <si>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</si>
  <si>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</si>
  <si>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</si>
  <si>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</si>
  <si>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</si>
  <si>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</si>
  <si>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</si>
  <si>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</si>
  <si>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</si>
  <si>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</si>
  <si>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</si>
  <si>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</si>
  <si>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</si>
  <si>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</si>
  <si>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</si>
  <si>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</si>
  <si>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</si>
  <si>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</si>
  <si>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</si>
  <si>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</si>
  <si>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</si>
  <si>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</si>
  <si>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</si>
  <si>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</si>
  <si>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</si>
  <si>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</si>
  <si>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</si>
  <si>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</si>
  <si>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</si>
  <si>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</si>
  <si>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</si>
  <si>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</si>
  <si>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</si>
  <si>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</si>
  <si>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</si>
  <si>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</si>
  <si>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</si>
  <si>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</si>
  <si>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</si>
  <si>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</si>
  <si>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</si>
  <si>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</si>
  <si>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</si>
  <si>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</si>
  <si>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</si>
  <si>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</si>
  <si>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</si>
  <si>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</si>
  <si>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</si>
  <si>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</si>
  <si>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</si>
  <si>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</si>
  <si>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</si>
  <si>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</si>
  <si>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</si>
  <si>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</si>
  <si>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</si>
  <si>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</si>
  <si>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</si>
  <si>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</si>
  <si>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</si>
  <si>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</si>
  <si>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</si>
  <si>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</si>
  <si>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</si>
  <si>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</si>
  <si>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</si>
  <si>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</si>
  <si>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</si>
  <si>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</si>
  <si>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</si>
  <si>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</si>
  <si>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</si>
  <si>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</si>
  <si>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</si>
  <si>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</si>
  <si>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</si>
  <si>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</si>
  <si>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</si>
  <si>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</si>
  <si>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</si>
  <si>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</si>
  <si>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</si>
  <si>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</si>
  <si>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</si>
  <si>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</si>
  <si>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</si>
  <si>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</si>
  <si>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</si>
  <si>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</si>
  <si>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</si>
  <si>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</si>
  <si>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</si>
  <si>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</si>
  <si>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</si>
  <si>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</si>
  <si>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</si>
  <si>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</si>
  <si>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</si>
  <si>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</si>
  <si>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</si>
  <si>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</si>
  <si>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</si>
  <si>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</si>
  <si>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</si>
  <si>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</si>
  <si>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</si>
  <si>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</si>
  <si>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</si>
  <si>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</si>
  <si>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</si>
  <si>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</si>
  <si>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</si>
  <si>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</si>
  <si>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</si>
  <si>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</si>
  <si>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</si>
  <si>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</si>
  <si>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</si>
  <si>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</si>
  <si>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</si>
  <si>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</si>
  <si>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</si>
  <si>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</si>
  <si>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</si>
  <si>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</si>
  <si>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</si>
  <si>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</si>
  <si>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</si>
  <si>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</si>
  <si>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</si>
  <si>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</si>
  <si>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</si>
  <si>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</si>
  <si>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</si>
  <si>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</si>
  <si>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</si>
  <si>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</si>
  <si>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</si>
  <si>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</si>
  <si>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</si>
  <si>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</si>
  <si>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</si>
  <si>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</si>
  <si>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</si>
  <si>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</si>
  <si>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</si>
  <si>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</si>
  <si>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</si>
  <si>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</si>
  <si>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</si>
  <si>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</si>
  <si>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</si>
  <si>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</si>
  <si>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</si>
  <si>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</si>
  <si>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</si>
  <si>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</si>
  <si>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</si>
  <si>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</si>
  <si>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</si>
  <si>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</si>
  <si>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</si>
  <si>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</si>
  <si>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</si>
  <si>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</si>
  <si>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</si>
  <si>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</si>
  <si>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</si>
  <si>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</si>
  <si>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</si>
  <si>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</si>
  <si>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</si>
  <si>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</si>
  <si>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</si>
  <si>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</si>
  <si>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</si>
  <si>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</si>
  <si>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</si>
  <si>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</si>
  <si>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</si>
  <si>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</si>
  <si>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</si>
  <si>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</si>
  <si>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</si>
  <si>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</si>
  <si>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</si>
  <si>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</si>
  <si>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</si>
  <si>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</si>
  <si>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</si>
  <si>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</si>
  <si>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</si>
  <si>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</si>
  <si>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</si>
  <si>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</si>
  <si>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</si>
  <si>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</si>
  <si>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</si>
  <si>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</si>
  <si>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</si>
  <si>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</si>
  <si>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</si>
  <si>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</si>
  <si>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</si>
  <si>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</si>
  <si>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</si>
  <si>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</si>
  <si>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</si>
  <si>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</si>
  <si>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</si>
  <si>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</si>
  <si>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</si>
  <si>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</si>
  <si>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</si>
  <si>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</si>
  <si>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</si>
  <si>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</si>
  <si>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</si>
  <si>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</si>
  <si>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</si>
  <si>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</si>
  <si>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</si>
  <si>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</si>
  <si>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</si>
  <si>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</si>
  <si>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</si>
  <si>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</si>
  <si>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</si>
  <si>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</si>
  <si>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</si>
  <si>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</si>
  <si>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</si>
  <si>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</si>
  <si>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</si>
  <si>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</si>
  <si>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</si>
  <si>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</si>
  <si>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</si>
  <si>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</si>
  <si>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</si>
  <si>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</si>
  <si>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</si>
  <si>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</si>
  <si>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</si>
  <si>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</si>
  <si>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</si>
  <si>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</si>
  <si>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</si>
  <si>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</si>
  <si>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</si>
  <si>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</si>
  <si>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</si>
  <si>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</si>
  <si>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</si>
  <si>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</si>
  <si>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</si>
  <si>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</si>
  <si>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</si>
  <si>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</si>
  <si>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</si>
  <si>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</si>
  <si>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</si>
  <si>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</si>
  <si>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</si>
  <si>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</si>
  <si>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</si>
  <si>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</si>
  <si>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</si>
  <si>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</si>
  <si>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</si>
  <si>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</si>
  <si>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</si>
  <si>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</si>
  <si>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</si>
  <si>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</si>
  <si>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</si>
  <si>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</si>
  <si>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</si>
  <si>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</si>
  <si>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</si>
  <si>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</si>
  <si>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</si>
  <si>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</si>
  <si>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</si>
  <si>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</si>
  <si>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</si>
  <si>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</si>
  <si>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</si>
  <si>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</si>
  <si>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</si>
  <si>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</si>
  <si>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</si>
  <si>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</si>
  <si>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</si>
  <si>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</si>
  <si>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</si>
  <si>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</si>
  <si>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</si>
  <si>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</si>
  <si>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</si>
  <si>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</si>
  <si>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</si>
  <si>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</si>
  <si>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</si>
  <si>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</si>
  <si>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</si>
  <si>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</si>
  <si>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</si>
  <si>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</si>
  <si>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</si>
  <si>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</si>
  <si>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</si>
  <si>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</si>
  <si>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</si>
  <si>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</si>
  <si>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</si>
  <si>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</si>
  <si>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</si>
  <si>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</si>
  <si>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</si>
  <si>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</si>
  <si>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</si>
  <si>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</si>
  <si>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</si>
  <si>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</si>
  <si>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</si>
  <si>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</si>
  <si>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</si>
  <si>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</si>
  <si>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</si>
  <si>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</si>
  <si>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</si>
  <si>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</si>
  <si>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</si>
  <si>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</si>
  <si>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</si>
  <si>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</si>
  <si>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</si>
  <si>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</si>
  <si>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</si>
  <si>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</si>
  <si>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</si>
  <si>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</si>
  <si>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</si>
  <si>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</si>
  <si>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</si>
  <si>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</si>
  <si>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</si>
  <si>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</si>
  <si>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</si>
  <si>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</si>
  <si>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</si>
  <si>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</si>
  <si>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</si>
  <si>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</si>
  <si>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</si>
  <si>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</si>
  <si>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</si>
  <si>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</si>
  <si>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</si>
  <si>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</si>
  <si>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</si>
  <si>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</si>
  <si>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</si>
  <si>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</si>
  <si>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</si>
  <si>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</si>
  <si>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</si>
  <si>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</si>
  <si>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</si>
  <si>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</si>
  <si>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</si>
  <si>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</si>
  <si>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</si>
  <si>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</si>
  <si>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</si>
  <si>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</si>
  <si>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</si>
  <si>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</si>
  <si>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</si>
  <si>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</si>
  <si>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</si>
  <si>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</si>
  <si>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</si>
  <si>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</si>
  <si>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</si>
  <si>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</si>
  <si>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</si>
  <si>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</si>
  <si>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</si>
  <si>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</si>
  <si>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</si>
  <si>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</si>
  <si>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</si>
  <si>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</si>
  <si>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</si>
  <si>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</si>
  <si>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</si>
  <si>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</si>
  <si>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</si>
  <si>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</si>
  <si>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</si>
  <si>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</si>
  <si>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</si>
  <si>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</si>
  <si>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</si>
  <si>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</si>
  <si>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</si>
  <si>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</si>
  <si>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</si>
  <si>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</si>
  <si>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</si>
  <si>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</si>
  <si>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</si>
  <si>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</si>
  <si>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</si>
  <si>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</si>
  <si>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</si>
  <si>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</si>
  <si>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</si>
  <si>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</si>
  <si>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</si>
  <si>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</si>
  <si>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</si>
  <si>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</si>
  <si>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</si>
  <si>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</si>
  <si>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</si>
  <si>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</si>
  <si>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</si>
  <si>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</si>
  <si>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</si>
  <si>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</si>
  <si>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</si>
  <si>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</si>
  <si>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</si>
  <si>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</si>
  <si>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</si>
  <si>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</si>
  <si>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</si>
  <si>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</si>
  <si>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</si>
  <si>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</si>
  <si>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</si>
  <si>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</si>
  <si>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</si>
  <si>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</si>
  <si>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</si>
  <si>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</si>
  <si>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</si>
  <si>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</si>
  <si>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</si>
  <si>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</si>
  <si>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</si>
  <si>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</si>
  <si>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</si>
  <si>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</si>
  <si>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</si>
  <si>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</si>
  <si>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</si>
  <si>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</si>
  <si>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</si>
  <si>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</si>
  <si>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</si>
  <si>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</si>
  <si>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</si>
  <si>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</si>
  <si>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</si>
  <si>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</si>
  <si>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</si>
  <si>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</si>
  <si>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</si>
  <si>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</si>
  <si>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</si>
  <si>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</si>
  <si>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</si>
  <si>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</si>
  <si>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</si>
  <si>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</si>
  <si>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</si>
  <si>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</si>
  <si>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</si>
  <si>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</si>
  <si>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</si>
  <si>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</si>
  <si>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</si>
  <si>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</si>
  <si>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</si>
  <si>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</si>
  <si>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</si>
  <si>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</si>
  <si>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</si>
  <si>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</si>
  <si>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</si>
  <si>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</si>
  <si>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</si>
  <si>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</si>
  <si>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</si>
  <si>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</si>
  <si>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</si>
  <si>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</si>
  <si>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</si>
  <si>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</si>
  <si>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</si>
  <si>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</si>
  <si>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</si>
  <si>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</si>
  <si>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</si>
  <si>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</si>
  <si>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</si>
  <si>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</si>
  <si>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</si>
  <si>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</si>
  <si>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</si>
  <si>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</si>
  <si>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</si>
  <si>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</si>
  <si>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</si>
  <si>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</si>
  <si>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</si>
  <si>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</si>
  <si>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</si>
  <si>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</si>
  <si>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</si>
  <si>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</si>
  <si>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</si>
  <si>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</si>
  <si>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</si>
  <si>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</si>
  <si>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</si>
  <si>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</si>
  <si>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</si>
  <si>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</si>
  <si>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</si>
  <si>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</si>
  <si>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</si>
  <si>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</si>
  <si>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</si>
  <si>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</si>
  <si>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</si>
  <si>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</si>
  <si>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</si>
  <si>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</si>
  <si>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</si>
  <si>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</si>
  <si>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</si>
  <si>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</si>
  <si>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</si>
  <si>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</si>
  <si>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</si>
  <si>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</si>
  <si>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</si>
  <si>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</si>
  <si>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</si>
  <si>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</si>
  <si>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</si>
  <si>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</si>
  <si>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</si>
  <si>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</si>
  <si>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</si>
  <si>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</si>
  <si>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</si>
  <si>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</si>
  <si>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</si>
  <si>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</si>
  <si>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</si>
  <si>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</si>
  <si>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</si>
  <si>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</si>
  <si>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</si>
  <si>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</si>
  <si>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</si>
  <si>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</si>
  <si>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</si>
  <si>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</si>
  <si>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</si>
  <si>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</si>
  <si>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</si>
  <si>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</si>
  <si>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</si>
  <si>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</si>
  <si>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</si>
  <si>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</si>
  <si>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</si>
  <si>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</si>
  <si>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</si>
  <si>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</si>
  <si>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</si>
  <si>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</si>
  <si>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</si>
  <si>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</si>
  <si>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</si>
  <si>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</si>
  <si>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</si>
  <si>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</si>
  <si>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</si>
  <si>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</si>
  <si>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</si>
  <si>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</si>
  <si>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</si>
  <si>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</si>
  <si>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</si>
  <si>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</si>
  <si>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</si>
  <si>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</si>
  <si>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</si>
  <si>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</si>
  <si>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</si>
  <si>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</si>
  <si>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</si>
  <si>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</si>
  <si>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</si>
  <si>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</si>
  <si>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</si>
  <si>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</si>
  <si>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</si>
  <si>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</si>
  <si>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</si>
  <si>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</si>
  <si>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</si>
  <si>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</si>
  <si>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</si>
  <si>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</si>
  <si>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</si>
  <si>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</si>
  <si>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</si>
  <si>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</si>
  <si>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</si>
  <si>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</si>
  <si>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</si>
  <si>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</si>
  <si>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</si>
  <si>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</si>
  <si>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</si>
  <si>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</si>
  <si>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</si>
  <si>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</si>
  <si>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</si>
  <si>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</si>
  <si>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</si>
  <si>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</si>
  <si>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</si>
  <si>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</si>
  <si>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</si>
  <si>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</si>
  <si>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</si>
  <si>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</si>
  <si>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</si>
  <si>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</si>
  <si>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</si>
  <si>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</si>
  <si>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</si>
  <si>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</si>
  <si>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</si>
  <si>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</si>
  <si>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</si>
  <si>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</si>
  <si>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</si>
  <si>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</si>
  <si>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</si>
  <si>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</si>
  <si>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</si>
  <si>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</si>
  <si>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</si>
  <si>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</si>
  <si>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</si>
  <si>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</si>
  <si>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</si>
  <si>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</si>
  <si>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</si>
  <si>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</si>
  <si>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</si>
  <si>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</si>
  <si>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</si>
  <si>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</si>
  <si>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</si>
  <si>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</si>
  <si>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</si>
  <si>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</si>
  <si>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</si>
  <si>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</si>
  <si>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</si>
  <si>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</si>
  <si>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</si>
  <si>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</si>
  <si>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</si>
  <si>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</si>
  <si>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</si>
  <si>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</si>
  <si>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</si>
  <si>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</si>
  <si>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</si>
  <si>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</si>
  <si>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</si>
  <si>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</si>
  <si>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</si>
  <si>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</si>
  <si>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</si>
  <si>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</si>
  <si>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</si>
  <si>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</si>
  <si>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</si>
  <si>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</si>
  <si>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</si>
  <si>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</si>
  <si>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</si>
  <si>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</si>
  <si>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</si>
  <si>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</si>
  <si>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</si>
  <si>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</si>
  <si>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</si>
  <si>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</si>
  <si>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</si>
  <si>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</si>
  <si>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</si>
  <si>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</si>
  <si>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</si>
  <si>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</si>
  <si>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</si>
  <si>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</si>
  <si>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</si>
  <si>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</si>
  <si>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</si>
  <si>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</si>
  <si>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</si>
  <si>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</si>
  <si>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</si>
  <si>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</si>
  <si>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</si>
  <si>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</si>
  <si>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</si>
  <si>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</si>
  <si>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</si>
  <si>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</si>
  <si>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</si>
  <si>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</si>
  <si>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</si>
  <si>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</si>
  <si>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</si>
  <si>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</si>
  <si>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</si>
  <si>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</si>
  <si>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</si>
  <si>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</si>
  <si>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</si>
  <si>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</si>
  <si>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</si>
  <si>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</si>
  <si>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</si>
  <si>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</si>
  <si>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</si>
  <si>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</si>
  <si>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</si>
  <si>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</si>
  <si>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</si>
  <si>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</si>
  <si>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</si>
  <si>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</si>
  <si>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</si>
  <si>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</si>
  <si>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</si>
  <si>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</si>
  <si>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</si>
  <si>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</si>
  <si>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</si>
  <si>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</si>
  <si>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</si>
  <si>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</si>
  <si>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</si>
  <si>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</si>
  <si>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</si>
  <si>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</si>
  <si>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</si>
  <si>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</si>
  <si>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</si>
  <si>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</si>
  <si>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</si>
  <si>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</si>
  <si>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</si>
  <si>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</si>
  <si>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</si>
  <si>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</si>
  <si>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</si>
  <si>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</si>
  <si>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</si>
  <si>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</si>
  <si>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</si>
  <si>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</si>
  <si>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</si>
  <si>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</si>
  <si>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</si>
  <si>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</si>
  <si>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</si>
  <si>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</si>
  <si>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</si>
  <si>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</si>
  <si>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</si>
  <si>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</si>
  <si>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</si>
  <si>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</si>
  <si>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</si>
  <si>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</si>
  <si>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</si>
  <si>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</si>
  <si>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</si>
  <si>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</si>
  <si>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</si>
  <si>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</si>
  <si>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</si>
  <si>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</si>
  <si>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</si>
  <si>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</si>
  <si>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</si>
  <si>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</si>
  <si>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</si>
  <si>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</si>
  <si>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</si>
  <si>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</si>
  <si>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</si>
  <si>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</si>
  <si>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</si>
  <si>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</si>
  <si>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</si>
  <si>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</si>
  <si>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</si>
  <si>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</si>
  <si>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</si>
  <si>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</si>
  <si>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</si>
  <si>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</si>
  <si>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</si>
  <si>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</si>
  <si>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</si>
  <si>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</si>
  <si>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</si>
  <si>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</si>
  <si>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</si>
  <si>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</si>
  <si>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</si>
  <si>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</si>
  <si>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</si>
  <si>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</si>
  <si>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</si>
  <si>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</si>
  <si>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</si>
  <si>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</si>
  <si>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</si>
  <si>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</si>
  <si>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</si>
  <si>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</si>
  <si>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</si>
  <si>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</si>
  <si>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</si>
  <si>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</si>
  <si>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</si>
  <si>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</si>
  <si>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</si>
  <si>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</si>
  <si>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</si>
  <si>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</si>
  <si>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</si>
  <si>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</si>
  <si>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</si>
  <si>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</si>
  <si>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</si>
  <si>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</si>
  <si>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</si>
  <si>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</si>
  <si>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</si>
  <si>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</si>
  <si>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</si>
  <si>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</si>
  <si>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</si>
  <si>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</si>
  <si>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</si>
  <si>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</si>
  <si>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</si>
  <si>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</si>
  <si>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</si>
  <si>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</si>
  <si>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</si>
  <si>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</si>
  <si>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</si>
  <si>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</si>
  <si>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</si>
  <si>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</si>
  <si>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</si>
  <si>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</si>
  <si>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</si>
  <si>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</si>
  <si>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</si>
  <si>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</si>
  <si>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</si>
  <si>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</si>
  <si>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</si>
  <si>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</si>
  <si>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</si>
  <si>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</si>
  <si>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</si>
  <si>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</si>
  <si>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</si>
  <si>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</si>
  <si>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</si>
  <si>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</si>
  <si>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</si>
  <si>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</si>
  <si>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</si>
  <si>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</si>
  <si>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</si>
  <si>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</si>
  <si>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</si>
  <si>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</si>
  <si>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</si>
  <si>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</si>
  <si>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</si>
  <si>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</si>
  <si>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</si>
  <si>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</si>
  <si>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</si>
  <si>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</si>
  <si>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</si>
  <si>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</si>
  <si>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</si>
  <si>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</si>
  <si>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</si>
  <si>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</si>
  <si>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</si>
  <si>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</si>
  <si>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</si>
  <si>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</si>
  <si>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</si>
  <si>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</si>
  <si>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</si>
  <si>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</si>
  <si>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</si>
  <si>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</si>
  <si>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</si>
  <si>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</si>
  <si>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</si>
  <si>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</si>
  <si>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</si>
  <si>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</si>
  <si>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</si>
  <si>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</si>
  <si>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</si>
  <si>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</si>
  <si>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</si>
  <si>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</si>
  <si>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</si>
  <si>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</si>
  <si>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</si>
  <si>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</si>
  <si>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</si>
  <si>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</si>
  <si>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</si>
  <si>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</si>
  <si>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</si>
  <si>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</si>
  <si>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</si>
  <si>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</si>
  <si>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</si>
  <si>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</si>
  <si>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</si>
  <si>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</si>
  <si>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</si>
  <si>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</si>
  <si>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</si>
  <si>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</si>
  <si>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</si>
  <si>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</si>
  <si>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</si>
  <si>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</si>
  <si>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</si>
  <si>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</si>
  <si>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</si>
  <si>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</si>
  <si>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</si>
  <si>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</si>
  <si>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</si>
  <si>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</si>
  <si>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</si>
  <si>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</si>
  <si>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</si>
  <si>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</si>
  <si>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</si>
  <si>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</si>
  <si>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</si>
  <si>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</si>
  <si>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</si>
  <si>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</si>
  <si>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</si>
  <si>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</si>
  <si>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</si>
  <si>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</si>
  <si>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</si>
  <si>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</si>
  <si>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</si>
  <si>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</si>
  <si>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</si>
  <si>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</si>
  <si>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</si>
  <si>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</si>
  <si>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</si>
  <si>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</si>
  <si>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</si>
  <si>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</si>
  <si>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</si>
  <si>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</si>
  <si>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</si>
  <si>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</si>
  <si>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</si>
  <si>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</si>
  <si>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</si>
  <si>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</si>
  <si>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</si>
  <si>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</si>
  <si>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</si>
  <si>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</si>
  <si>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</si>
  <si>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</si>
  <si>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</si>
  <si>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</si>
  <si>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</si>
  <si>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</si>
  <si>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</si>
  <si>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</si>
  <si>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</si>
  <si>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</si>
  <si>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</si>
  <si>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</si>
  <si>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</si>
  <si>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</si>
  <si>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</si>
  <si>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</si>
  <si>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</si>
  <si>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</si>
  <si>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</si>
  <si>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</si>
  <si>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</si>
  <si>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</si>
  <si>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</si>
  <si>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</si>
  <si>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</si>
  <si>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</si>
  <si>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</si>
  <si>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</si>
  <si>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</si>
  <si>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</si>
  <si>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</si>
  <si>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</si>
  <si>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</si>
  <si>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</si>
  <si>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</si>
  <si>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</si>
  <si>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</si>
  <si>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</si>
  <si>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</si>
  <si>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</si>
  <si>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</si>
  <si>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</si>
  <si>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</si>
  <si>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</si>
  <si>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</si>
  <si>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</si>
  <si>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</si>
  <si>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</si>
  <si>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</si>
  <si>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</si>
  <si>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</si>
  <si>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</si>
  <si>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</si>
  <si>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</si>
  <si>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</si>
  <si>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</si>
  <si>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</si>
  <si>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</si>
  <si>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</si>
  <si>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</si>
  <si>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</si>
  <si>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</si>
  <si>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</si>
  <si>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</si>
  <si>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</si>
  <si>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</si>
  <si>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</si>
  <si>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</si>
  <si>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</si>
  <si>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</si>
  <si>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</si>
  <si>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</si>
  <si>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</si>
  <si>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</si>
  <si>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</si>
  <si>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</si>
  <si>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</si>
  <si>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</si>
  <si>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</si>
  <si>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</si>
  <si>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</si>
  <si>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</si>
  <si>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</si>
  <si>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</si>
  <si>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</si>
  <si>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</si>
  <si>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</si>
  <si>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</si>
  <si>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</si>
  <si>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</si>
  <si>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</si>
  <si>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</si>
  <si>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</si>
  <si>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</si>
  <si>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</si>
  <si>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</si>
  <si>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</si>
  <si>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</si>
  <si>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</si>
  <si>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</si>
  <si>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</si>
  <si>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</si>
  <si>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</si>
  <si>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</si>
  <si>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</si>
  <si>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</si>
  <si>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</si>
  <si>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</si>
  <si>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</si>
  <si>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</si>
  <si>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</si>
  <si>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</si>
  <si>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</si>
  <si>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</si>
  <si>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</si>
  <si>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</si>
  <si>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</si>
  <si>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</si>
  <si>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</si>
  <si>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</si>
  <si>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</si>
  <si>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</si>
  <si>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</si>
  <si>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</si>
  <si>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</si>
  <si>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</si>
  <si>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</si>
  <si>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</si>
  <si>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</si>
  <si>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</si>
  <si>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</si>
  <si>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</si>
  <si>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</si>
  <si>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</si>
  <si>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</si>
  <si>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</si>
  <si>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</si>
  <si>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</si>
  <si>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</si>
  <si>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</si>
  <si>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</si>
  <si>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</si>
  <si>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</si>
  <si>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</si>
  <si>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</si>
  <si>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</si>
  <si>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</si>
  <si>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</si>
  <si>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</si>
  <si>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</si>
  <si>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</si>
  <si>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</si>
  <si>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</si>
  <si>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</si>
  <si>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</si>
  <si>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</si>
  <si>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</si>
  <si>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</si>
  <si>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</si>
  <si>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</si>
  <si>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</si>
  <si>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</si>
  <si>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</si>
  <si>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</si>
  <si>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</si>
  <si>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</si>
  <si>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</si>
  <si>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</si>
  <si>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</si>
  <si>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</si>
  <si>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</si>
  <si>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</si>
  <si>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</si>
  <si>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</si>
  <si>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</si>
  <si>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</si>
  <si>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</si>
  <si>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</si>
  <si>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</si>
  <si>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</si>
  <si>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</si>
  <si>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</si>
  <si>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</si>
  <si>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</si>
  <si>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</si>
  <si>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</si>
  <si>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</si>
  <si>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</si>
  <si>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</si>
  <si>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</si>
  <si>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</si>
  <si>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</si>
  <si>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</si>
  <si>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</si>
  <si>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</si>
  <si>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</si>
  <si>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</si>
  <si>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</si>
  <si>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</si>
  <si>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</si>
  <si>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</si>
  <si>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</si>
  <si>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</si>
  <si>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</si>
  <si>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</si>
  <si>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</si>
  <si>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</si>
  <si>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</si>
  <si>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</si>
  <si>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</si>
  <si>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</si>
  <si>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</si>
  <si>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</si>
  <si>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</si>
  <si>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</si>
  <si>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</si>
  <si>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</si>
  <si>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</si>
  <si>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</si>
  <si>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</si>
  <si>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</si>
  <si>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</si>
  <si>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</si>
  <si>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</si>
  <si>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</si>
  <si>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</si>
  <si>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</si>
  <si>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</si>
  <si>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</si>
  <si>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</si>
  <si>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</si>
  <si>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</si>
  <si>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</si>
  <si>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</si>
  <si>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</si>
  <si>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</si>
  <si>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</si>
  <si>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</si>
  <si>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</si>
  <si>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</si>
  <si>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</si>
  <si>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</si>
  <si>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</si>
  <si>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</si>
  <si>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</si>
  <si>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</si>
  <si>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</si>
  <si>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</si>
  <si>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</si>
  <si>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</si>
  <si>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</si>
  <si>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</si>
  <si>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</si>
  <si>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</si>
  <si>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</si>
  <si>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</si>
  <si>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</si>
  <si>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</si>
  <si>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</si>
  <si>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</si>
  <si>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</si>
  <si>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</si>
  <si>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</si>
  <si>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</si>
  <si>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</si>
  <si>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</si>
  <si>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</si>
  <si>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</si>
  <si>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</si>
  <si>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</si>
  <si>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</si>
  <si>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</si>
  <si>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</si>
  <si>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</si>
  <si>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</si>
  <si>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</si>
  <si>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</si>
  <si>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</si>
  <si>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</si>
  <si>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</si>
  <si>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</si>
  <si>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</si>
  <si>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</si>
  <si>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</si>
  <si>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</si>
  <si>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</si>
  <si>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</si>
  <si>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</si>
  <si>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</si>
  <si>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</si>
  <si>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</si>
  <si>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</si>
  <si>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</si>
  <si>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</si>
  <si>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</si>
  <si>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</si>
  <si>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</si>
  <si>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</si>
  <si>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</si>
  <si>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</si>
  <si>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</si>
  <si>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</si>
  <si>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</si>
  <si>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</si>
  <si>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</si>
  <si>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</si>
  <si>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</si>
  <si>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</si>
  <si>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</si>
  <si>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</si>
  <si>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</si>
  <si>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</si>
  <si>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</si>
  <si>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</si>
  <si>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</si>
  <si>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</si>
  <si>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</si>
  <si>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</si>
  <si>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</si>
  <si>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</si>
  <si>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</si>
  <si>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</si>
  <si>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</si>
  <si>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</si>
  <si>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</si>
  <si>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</si>
  <si>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</si>
  <si>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</si>
  <si>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</si>
  <si>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</si>
  <si>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</si>
  <si>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</si>
  <si>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</si>
  <si>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</si>
  <si>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</si>
  <si>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</si>
  <si>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</si>
  <si>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</si>
  <si>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</si>
  <si>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</si>
  <si>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</si>
  <si>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</si>
  <si>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</si>
  <si>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</si>
  <si>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</si>
  <si>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</si>
  <si>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</si>
  <si>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</si>
  <si>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</si>
  <si>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</si>
  <si>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</si>
  <si>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</si>
  <si>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</si>
  <si>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</si>
  <si>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</si>
  <si>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</si>
  <si>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</si>
  <si>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</si>
  <si>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</si>
  <si>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</si>
  <si>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</si>
  <si>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</si>
  <si>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</si>
  <si>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</si>
  <si>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</si>
  <si>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</si>
  <si>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</si>
  <si>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</si>
  <si>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</si>
  <si>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</si>
  <si>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</si>
  <si>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</si>
  <si>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</si>
  <si>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</si>
  <si>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</si>
  <si>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</si>
  <si>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</si>
  <si>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</si>
  <si>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</si>
  <si>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</si>
  <si>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</si>
  <si>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</si>
  <si>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</si>
  <si>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</si>
  <si>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</si>
  <si>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</si>
  <si>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</si>
  <si>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</si>
  <si>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</si>
  <si>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</si>
  <si>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</si>
  <si>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</si>
  <si>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</si>
  <si>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</si>
  <si>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</si>
  <si>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</si>
  <si>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</si>
  <si>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</si>
  <si>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</si>
  <si>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</si>
  <si>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</si>
  <si>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</si>
  <si>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</si>
  <si>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</si>
  <si>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</si>
  <si>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</si>
  <si>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</si>
  <si>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</si>
  <si>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</si>
  <si>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</si>
  <si>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</si>
  <si>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</si>
  <si>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</si>
  <si>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</si>
  <si>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</si>
  <si>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</si>
  <si>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</si>
  <si>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</si>
  <si>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</si>
  <si>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</si>
  <si>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</si>
  <si>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</si>
  <si>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</si>
  <si>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</si>
  <si>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</si>
  <si>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</si>
  <si>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</si>
  <si>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</si>
  <si>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</si>
  <si>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</si>
  <si>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</si>
  <si>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</si>
  <si>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</si>
  <si>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</si>
  <si>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</si>
  <si>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</si>
  <si>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</si>
  <si>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</si>
  <si>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</si>
  <si>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</si>
  <si>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</si>
  <si>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</si>
  <si>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</si>
  <si>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</si>
  <si>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</si>
  <si>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</si>
  <si>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</si>
  <si>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</si>
  <si>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</si>
  <si>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</si>
  <si>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</si>
  <si>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</si>
  <si>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</si>
  <si>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</si>
  <si>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</si>
  <si>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</si>
  <si>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</si>
  <si>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</si>
  <si>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</si>
  <si>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</si>
  <si>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</si>
  <si>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</si>
  <si>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</si>
  <si>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</si>
  <si>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</si>
  <si>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</si>
  <si>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</si>
  <si>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</si>
  <si>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</si>
  <si>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</si>
  <si>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</si>
  <si>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</si>
  <si>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</si>
  <si>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</si>
  <si>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</si>
  <si>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</si>
  <si>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</si>
  <si>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</si>
  <si>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</si>
  <si>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</si>
  <si>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</si>
  <si>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</si>
  <si>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</si>
  <si>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</si>
  <si>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</si>
  <si>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</si>
  <si>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</si>
  <si>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</si>
  <si>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</si>
  <si>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</si>
  <si>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</si>
  <si>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</si>
  <si>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</si>
  <si>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</si>
  <si>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</si>
  <si>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</si>
  <si>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</si>
  <si>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</si>
  <si>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</si>
  <si>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</si>
  <si>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</si>
  <si>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</si>
  <si>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</si>
  <si>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</si>
  <si>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</si>
  <si>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</si>
  <si>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</si>
  <si>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</si>
  <si>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</si>
  <si>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</si>
  <si>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</si>
  <si>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</si>
  <si>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</si>
  <si>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</si>
  <si>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</si>
  <si>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</si>
  <si>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</si>
  <si>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</si>
  <si>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</si>
  <si>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</si>
  <si>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</si>
  <si>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</si>
  <si>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</si>
  <si>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</si>
  <si>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</si>
  <si>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</si>
  <si>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</si>
  <si>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</si>
  <si>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</si>
  <si>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</si>
  <si>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</si>
  <si>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</si>
  <si>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</si>
  <si>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</si>
  <si>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</si>
  <si>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</si>
  <si>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</si>
  <si>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</si>
  <si>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</si>
  <si>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</si>
  <si>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</si>
  <si>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</si>
  <si>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</si>
  <si>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</si>
  <si>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</si>
  <si>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</si>
  <si>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</si>
  <si>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</si>
  <si>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</si>
  <si>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</si>
  <si>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</si>
  <si>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</si>
  <si>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</si>
  <si>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</si>
  <si>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</si>
  <si>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</si>
  <si>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</si>
  <si>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</si>
  <si>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</si>
  <si>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</si>
  <si>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</si>
  <si>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</si>
  <si>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</si>
  <si>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</si>
  <si>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</si>
  <si>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</si>
  <si>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</si>
  <si>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</si>
  <si>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</si>
  <si>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</si>
  <si>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</si>
  <si>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</si>
  <si>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</si>
  <si>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</si>
  <si>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</si>
  <si>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</si>
  <si>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</si>
  <si>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</si>
  <si>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</si>
  <si>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</si>
  <si>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</si>
  <si>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</si>
  <si>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</si>
  <si>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</si>
  <si>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</si>
  <si>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</si>
  <si>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</si>
  <si>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</si>
  <si>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</si>
  <si>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</si>
  <si>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</si>
  <si>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</si>
  <si>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</si>
  <si>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</si>
  <si>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</si>
  <si>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</si>
  <si>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</si>
  <si>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</si>
  <si>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</si>
  <si>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</si>
  <si>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</si>
  <si>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</si>
  <si>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</si>
  <si>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</si>
  <si>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</si>
  <si>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</si>
  <si>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</si>
  <si>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</si>
  <si>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</si>
  <si>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</si>
  <si>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</si>
  <si>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</si>
  <si>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</si>
  <si>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</si>
  <si>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</si>
  <si>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</si>
  <si>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</si>
  <si>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</si>
  <si>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</si>
  <si>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</si>
  <si>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</si>
  <si>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</si>
  <si>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</si>
  <si>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</si>
  <si>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</si>
  <si>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</si>
  <si>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</si>
  <si>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</si>
  <si>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</si>
  <si>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</si>
  <si>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</si>
  <si>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</si>
  <si>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</si>
  <si>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</si>
  <si>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</si>
  <si>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</si>
  <si>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</si>
  <si>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</si>
  <si>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</si>
  <si>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</si>
  <si>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</si>
  <si>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</si>
  <si>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</si>
  <si>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</si>
  <si>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</si>
  <si>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</si>
  <si>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</si>
  <si>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</si>
  <si>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</si>
  <si>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</si>
  <si>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</si>
  <si>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</si>
  <si>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</si>
  <si>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</si>
  <si>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</si>
  <si>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</si>
  <si>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</si>
  <si>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</si>
  <si>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</si>
  <si>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</si>
  <si>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</si>
  <si>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</si>
  <si>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</si>
  <si>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</si>
  <si>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</si>
  <si>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</si>
  <si>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</si>
  <si>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</si>
  <si>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</si>
  <si>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</si>
  <si>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</si>
  <si>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</si>
  <si>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</si>
  <si>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</si>
  <si>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</si>
  <si>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</si>
  <si>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</si>
  <si>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</si>
  <si>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</si>
  <si>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</si>
  <si>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</si>
  <si>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</si>
  <si>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</si>
  <si>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</si>
  <si>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</si>
  <si>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</si>
  <si>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</si>
  <si>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</si>
  <si>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</si>
  <si>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</si>
  <si>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</si>
  <si>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</si>
  <si>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</si>
  <si>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</si>
  <si>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</si>
  <si>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</si>
  <si>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</si>
  <si>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</si>
  <si>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</si>
  <si>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</si>
  <si>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</si>
  <si>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</si>
  <si>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</si>
  <si>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</si>
  <si>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</si>
  <si>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</si>
  <si>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</si>
  <si>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</si>
  <si>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</si>
  <si>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</si>
  <si>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</si>
  <si>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</si>
  <si>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</si>
  <si>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</si>
  <si>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</si>
  <si>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</si>
  <si>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</si>
  <si>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</si>
  <si>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</si>
  <si>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</si>
  <si>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</si>
  <si>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</si>
  <si>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</si>
  <si>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</si>
  <si>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</si>
  <si>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</si>
  <si>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</si>
  <si>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</si>
  <si>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</si>
  <si>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</si>
  <si>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</si>
  <si>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</si>
  <si>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</si>
  <si>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</si>
  <si>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</si>
  <si>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</si>
  <si>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</si>
  <si>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</si>
  <si>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</si>
  <si>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</si>
  <si>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</si>
  <si>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</si>
  <si>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</si>
  <si>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</si>
  <si>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</si>
  <si>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</si>
  <si>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</si>
  <si>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</si>
  <si>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</si>
  <si>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</si>
  <si>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</si>
  <si>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</si>
  <si>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</si>
  <si>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</si>
  <si>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</si>
  <si>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</si>
  <si>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</si>
  <si>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</si>
  <si>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</si>
  <si>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</si>
  <si>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</si>
  <si>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</si>
  <si>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</si>
  <si>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</si>
  <si>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</si>
  <si>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</si>
  <si>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</si>
  <si>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</si>
  <si>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</si>
  <si>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</si>
  <si>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</si>
  <si>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</si>
  <si>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</si>
  <si>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</si>
  <si>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</si>
  <si>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</si>
  <si>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</si>
  <si>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</si>
  <si>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</si>
  <si>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</si>
  <si>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</si>
  <si>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</si>
  <si>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</si>
  <si>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</si>
  <si>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</si>
  <si>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</si>
  <si>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</si>
  <si>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</si>
  <si>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</si>
  <si>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</si>
  <si>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</si>
  <si>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</si>
  <si>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</si>
  <si>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</si>
  <si>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</si>
  <si>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</si>
  <si>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</si>
  <si>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</si>
  <si>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</si>
  <si>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</si>
  <si>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</si>
  <si>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</si>
  <si>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</si>
  <si>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</si>
  <si>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</si>
  <si>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</si>
  <si>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</si>
  <si>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</si>
  <si>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</si>
  <si>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</si>
  <si>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</si>
  <si>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</si>
  <si>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</si>
  <si>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</si>
  <si>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</si>
  <si>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</si>
  <si>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</si>
  <si>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</si>
  <si>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</si>
  <si>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</si>
  <si>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</si>
  <si>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</si>
  <si>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</si>
  <si>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</si>
  <si>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</si>
  <si>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</si>
  <si>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</si>
  <si>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</si>
  <si>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</si>
  <si>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</si>
  <si>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</si>
  <si>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</si>
  <si>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</si>
  <si>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</si>
  <si>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</si>
  <si>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</si>
  <si>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</si>
  <si>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</si>
  <si>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</si>
  <si>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</si>
  <si>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</si>
  <si>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</si>
  <si>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</si>
  <si>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</si>
  <si>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</si>
  <si>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</si>
  <si>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</si>
  <si>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</si>
  <si>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</si>
  <si>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</si>
  <si>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</si>
  <si>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</si>
  <si>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</si>
  <si>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</si>
  <si>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</si>
  <si>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</si>
  <si>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</si>
  <si>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</si>
  <si>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</si>
  <si>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</si>
  <si>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</si>
  <si>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</si>
  <si>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</si>
  <si>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</si>
  <si>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</si>
  <si>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</si>
  <si>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</si>
  <si>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</si>
  <si>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</si>
  <si>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</si>
  <si>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</si>
  <si>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</si>
  <si>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</si>
  <si>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</si>
  <si>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</si>
  <si>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</si>
  <si>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</si>
  <si>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</si>
  <si>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</si>
  <si>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</si>
  <si>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</si>
  <si>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</si>
  <si>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</si>
  <si>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</si>
  <si>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</si>
  <si>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</si>
  <si>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</si>
  <si>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</si>
  <si>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</si>
  <si>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</si>
  <si>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</si>
  <si>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</si>
  <si>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</si>
  <si>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</si>
  <si>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</si>
  <si>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</si>
  <si>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</si>
  <si>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</si>
  <si>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</si>
  <si>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</si>
  <si>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</si>
  <si>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</si>
  <si>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</si>
  <si>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</si>
  <si>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</si>
  <si>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</si>
  <si>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</si>
  <si>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</si>
  <si>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</si>
  <si>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</si>
  <si>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</si>
  <si>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</si>
  <si>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</si>
  <si>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</si>
  <si>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</si>
  <si>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</si>
  <si>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</si>
  <si>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</si>
  <si>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</si>
  <si>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</si>
  <si>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</si>
  <si>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</si>
  <si>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</si>
  <si>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</si>
  <si>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</si>
  <si>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</si>
  <si>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</si>
  <si>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</si>
  <si>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</si>
  <si>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</si>
  <si>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</si>
  <si>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</si>
  <si>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</si>
  <si>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</si>
  <si>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</si>
  <si>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</si>
  <si>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</si>
  <si>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</si>
  <si>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</si>
  <si>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</si>
  <si>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</si>
  <si>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</si>
  <si>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</si>
  <si>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</si>
  <si>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</si>
  <si>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</si>
  <si>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</si>
  <si>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</si>
  <si>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</si>
  <si>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</si>
  <si>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</si>
  <si>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</si>
  <si>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</si>
  <si>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</si>
  <si>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</si>
  <si>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</si>
  <si>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</si>
  <si>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</si>
  <si>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</si>
  <si>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</si>
  <si>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</si>
  <si>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</si>
  <si>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</si>
  <si>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</si>
  <si>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</si>
  <si>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</si>
  <si>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</si>
  <si>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</si>
  <si>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</si>
  <si>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</si>
  <si>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</si>
  <si>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</si>
  <si>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</si>
  <si>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</si>
  <si>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</si>
  <si>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</si>
  <si>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</si>
  <si>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</si>
  <si>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</si>
  <si>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</si>
  <si>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</si>
  <si>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</si>
  <si>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</si>
  <si>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</si>
  <si>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</si>
  <si>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</si>
  <si>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</si>
  <si>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</si>
  <si>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</si>
  <si>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</si>
  <si>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</si>
  <si>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</si>
  <si>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</si>
  <si>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</si>
  <si>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</si>
  <si>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</si>
  <si>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</si>
  <si>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</si>
  <si>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</si>
  <si>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</si>
  <si>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</si>
  <si>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</si>
  <si>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</si>
  <si>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</si>
  <si>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</si>
  <si>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</si>
  <si>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</si>
  <si>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</si>
  <si>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</si>
  <si>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</si>
  <si>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</si>
  <si>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</si>
  <si>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</si>
  <si>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</si>
  <si>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</si>
  <si>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</si>
  <si>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</si>
  <si>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</si>
  <si>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</si>
  <si>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</si>
  <si>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</si>
  <si>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</si>
  <si>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</si>
  <si>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</si>
  <si>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</si>
  <si>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</si>
  <si>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</si>
  <si>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</si>
  <si>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</si>
  <si>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</si>
  <si>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</si>
  <si>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</si>
  <si>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</si>
  <si>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</si>
  <si>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</si>
  <si>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</si>
  <si>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</si>
  <si>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</si>
  <si>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</si>
  <si>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</si>
  <si>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</si>
  <si>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</si>
  <si>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</si>
  <si>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</si>
  <si>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</si>
  <si>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</si>
  <si>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</si>
  <si>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</si>
  <si>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</si>
  <si>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</si>
  <si>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</si>
  <si>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</si>
  <si>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</si>
  <si>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</si>
  <si>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</si>
  <si>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</si>
  <si>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</si>
  <si>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</si>
  <si>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</si>
  <si>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</si>
  <si>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</si>
  <si>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</si>
  <si>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</si>
  <si>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</si>
  <si>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</si>
  <si>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</si>
  <si>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</si>
  <si>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</si>
  <si>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</si>
  <si>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</si>
  <si>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</si>
  <si>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</si>
  <si>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</si>
  <si>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</si>
  <si>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</si>
  <si>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</si>
  <si>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</si>
  <si>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</si>
  <si>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</si>
  <si>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</si>
  <si>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</si>
  <si>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</si>
  <si>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</si>
  <si>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</si>
  <si>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</si>
  <si>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</si>
  <si>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</si>
  <si>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</si>
  <si>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</si>
  <si>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</si>
  <si>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</si>
  <si>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</si>
  <si>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</si>
  <si>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</si>
  <si>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</si>
  <si>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</si>
  <si>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</si>
  <si>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</si>
  <si>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</si>
  <si>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</si>
  <si>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</si>
  <si>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</si>
  <si>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</si>
  <si>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</si>
  <si>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</si>
  <si>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</si>
  <si>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</si>
  <si>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</si>
  <si>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</si>
  <si>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</si>
  <si>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</si>
  <si>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</si>
  <si>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</si>
  <si>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</si>
  <si>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</si>
  <si>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</si>
  <si>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</si>
  <si>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</si>
  <si>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</si>
  <si>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</si>
  <si>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</si>
  <si>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</si>
  <si>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</si>
  <si>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</si>
  <si>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</si>
  <si>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</si>
  <si>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</si>
  <si>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</si>
  <si>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</si>
  <si>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</si>
  <si>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</si>
  <si>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</si>
  <si>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</si>
  <si>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</si>
  <si>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</si>
  <si>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</si>
  <si>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</si>
  <si>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</si>
  <si>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</si>
  <si>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</si>
  <si>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</si>
  <si>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</si>
  <si>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</si>
  <si>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</si>
  <si>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</si>
  <si>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</si>
  <si>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</si>
  <si>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</si>
  <si>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</si>
  <si>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</si>
  <si>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</si>
  <si>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</si>
  <si>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</si>
  <si>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</si>
  <si>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</si>
  <si>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</si>
  <si>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</si>
  <si>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</si>
  <si>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</si>
  <si>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</si>
  <si>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</si>
  <si>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</si>
  <si>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</si>
  <si>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</si>
  <si>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</si>
  <si>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</si>
  <si>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</si>
  <si>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</si>
  <si>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</si>
  <si>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</si>
  <si>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</si>
  <si>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</si>
  <si>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</si>
  <si>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</si>
  <si>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</si>
  <si>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</si>
  <si>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</si>
  <si>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</si>
  <si>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</si>
  <si>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</si>
  <si>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</si>
  <si>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</si>
  <si>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</si>
  <si>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</si>
  <si>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</si>
  <si>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</si>
  <si>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</si>
  <si>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</si>
  <si>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</si>
  <si>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</si>
  <si>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</si>
  <si>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</si>
  <si>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</si>
  <si>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</si>
  <si>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</si>
  <si>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</si>
  <si>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</si>
  <si>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</si>
  <si>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</si>
  <si>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</si>
  <si>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</si>
  <si>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</si>
  <si>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</si>
  <si>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</si>
  <si>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</si>
  <si>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</si>
  <si>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</si>
  <si>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</si>
  <si>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</si>
  <si>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</si>
  <si>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</si>
  <si>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</si>
  <si>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</si>
  <si>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</si>
  <si>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</si>
  <si>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</si>
  <si>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</si>
  <si>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</si>
  <si>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</si>
  <si>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</si>
  <si>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</si>
  <si>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</si>
  <si>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</si>
  <si>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</si>
  <si>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</si>
  <si>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</si>
  <si>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</si>
  <si>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</si>
  <si>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</si>
  <si>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</si>
  <si>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</si>
  <si>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</si>
  <si>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</si>
  <si>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</si>
  <si>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</si>
  <si>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</si>
  <si>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</si>
  <si>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</si>
  <si>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</si>
  <si>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</si>
  <si>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</si>
  <si>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</si>
  <si>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</si>
  <si>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</si>
  <si>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</si>
  <si>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</si>
  <si>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</si>
  <si>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</si>
  <si>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</si>
  <si>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</si>
  <si>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</si>
  <si>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</si>
  <si>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</si>
  <si>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</si>
  <si>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</si>
  <si>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</si>
  <si>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</si>
  <si>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</si>
  <si>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</si>
  <si>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</si>
  <si>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</si>
  <si>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</si>
  <si>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</si>
  <si>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</si>
  <si>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</si>
  <si>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</si>
  <si>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</si>
  <si>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</si>
  <si>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</si>
  <si>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</si>
  <si>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</si>
  <si>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</si>
  <si>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</si>
  <si>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</si>
  <si>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</si>
  <si>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</si>
  <si>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</si>
  <si>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</si>
  <si>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</si>
  <si>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</si>
  <si>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</si>
  <si>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</si>
  <si>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</si>
  <si>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</si>
  <si>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</si>
  <si>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</si>
  <si>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</si>
  <si>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</si>
  <si>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</si>
  <si>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</si>
  <si>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</si>
  <si>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</si>
  <si>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</si>
  <si>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</si>
  <si>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</si>
  <si>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</si>
  <si>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</si>
  <si>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</si>
  <si>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</si>
  <si>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</si>
  <si>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</si>
  <si>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</si>
  <si>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</si>
  <si>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</si>
  <si>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</si>
  <si>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</si>
  <si>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</si>
  <si>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</si>
  <si>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</si>
  <si>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</si>
  <si>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</si>
  <si>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</si>
  <si>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</si>
  <si>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</si>
  <si>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</si>
  <si>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</si>
  <si>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</si>
  <si>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</si>
  <si>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</si>
  <si>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</si>
  <si>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</si>
  <si>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</si>
  <si>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</si>
  <si>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</si>
  <si>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</si>
  <si>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</si>
  <si>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</si>
  <si>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</si>
  <si>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</si>
  <si>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</si>
  <si>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</si>
  <si>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</si>
  <si>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</si>
  <si>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</si>
  <si>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</si>
  <si>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</si>
  <si>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</si>
  <si>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</si>
  <si>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</si>
  <si>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</si>
  <si>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</si>
  <si>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</si>
  <si>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</si>
  <si>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</si>
  <si>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</si>
  <si>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</si>
  <si>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</si>
  <si>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</si>
  <si>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</si>
  <si>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</si>
  <si>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</si>
  <si>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</si>
  <si>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</si>
  <si>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</si>
  <si>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</si>
  <si>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</si>
  <si>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</si>
  <si>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</si>
  <si>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</si>
  <si>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</si>
  <si>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</si>
  <si>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</si>
  <si>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</si>
  <si>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</si>
  <si>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</si>
  <si>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</si>
  <si>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</si>
  <si>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</si>
  <si>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</si>
  <si>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</si>
  <si>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</si>
  <si>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</si>
  <si>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</si>
  <si>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</si>
  <si>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</si>
  <si>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</si>
  <si>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</si>
  <si>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</si>
  <si>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</si>
  <si>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</si>
  <si>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</si>
  <si>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</si>
  <si>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</si>
  <si>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</si>
  <si>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</si>
  <si>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</si>
  <si>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</si>
  <si>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</si>
  <si>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</si>
  <si>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</si>
  <si>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</si>
  <si>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</si>
  <si>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</si>
  <si>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</si>
  <si>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</si>
  <si>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</si>
  <si>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</si>
  <si>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</si>
  <si>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</si>
  <si>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</si>
  <si>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</si>
  <si>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</si>
  <si>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</si>
  <si>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</si>
  <si>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</si>
  <si>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</si>
  <si>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</si>
  <si>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</si>
  <si>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</si>
  <si>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</si>
  <si>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</si>
  <si>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</si>
  <si>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</si>
  <si>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</si>
  <si>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</si>
  <si>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</si>
  <si>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</si>
  <si>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</si>
  <si>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</si>
  <si>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</si>
  <si>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</si>
  <si>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</si>
  <si>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</si>
  <si>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</si>
  <si>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</si>
  <si>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</si>
  <si>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</si>
  <si>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</si>
  <si>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</si>
  <si>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</si>
  <si>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</si>
  <si>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</si>
  <si>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</si>
  <si>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</si>
  <si>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</si>
  <si>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</si>
  <si>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</si>
  <si>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</si>
  <si>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</si>
  <si>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</si>
  <si>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</si>
  <si>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</si>
  <si>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</si>
  <si>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</si>
  <si>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</si>
  <si>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</si>
  <si>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</si>
  <si>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</si>
  <si>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</si>
  <si>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</si>
  <si>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</si>
  <si>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</si>
  <si>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</si>
  <si>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</si>
  <si>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</si>
  <si>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</si>
  <si>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</si>
  <si>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</si>
  <si>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</si>
  <si>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</si>
  <si>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</si>
  <si>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</si>
  <si>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</si>
  <si>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</si>
  <si>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</si>
  <si>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</si>
  <si>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</si>
  <si>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</si>
  <si>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</si>
  <si>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</si>
  <si>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</si>
  <si>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</si>
  <si>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</si>
  <si>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</si>
  <si>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</si>
  <si>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</si>
  <si>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</si>
  <si>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</si>
  <si>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</si>
  <si>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</si>
  <si>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</si>
  <si>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</si>
  <si>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</si>
  <si>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</si>
  <si>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</si>
  <si>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</si>
  <si>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</si>
  <si>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</si>
  <si>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</si>
  <si>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</si>
  <si>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</si>
  <si>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</si>
  <si>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</si>
  <si>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</si>
  <si>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</si>
  <si>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</si>
  <si>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</si>
  <si>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</si>
  <si>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</si>
  <si>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</si>
  <si>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</si>
  <si>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</si>
  <si>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</si>
  <si>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</si>
  <si>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</si>
  <si>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</si>
  <si>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</si>
  <si>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</si>
  <si>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</si>
  <si>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</si>
  <si>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</si>
  <si>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</si>
  <si>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</si>
  <si>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</si>
  <si>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</si>
  <si>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</si>
  <si>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</si>
  <si>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</si>
  <si>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</si>
  <si>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</si>
  <si>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</si>
  <si>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</si>
  <si>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</si>
  <si>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</si>
  <si>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</si>
  <si>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</si>
  <si>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</si>
  <si>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</si>
  <si>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</si>
  <si>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</si>
  <si>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</si>
  <si>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</si>
  <si>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</si>
  <si>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</si>
  <si>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</si>
  <si>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</si>
  <si>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</si>
  <si>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</si>
  <si>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</si>
  <si>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</si>
  <si>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</si>
  <si>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</si>
  <si>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</si>
  <si>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</si>
  <si>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</si>
  <si>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</si>
  <si>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</si>
  <si>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</si>
  <si>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</si>
  <si>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</si>
  <si>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</si>
  <si>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</si>
  <si>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</si>
  <si>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</si>
  <si>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</si>
  <si>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</si>
  <si>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</si>
  <si>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</si>
  <si>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</si>
  <si>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</si>
  <si>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</si>
  <si>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</si>
  <si>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</si>
  <si>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</si>
  <si>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</si>
  <si>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</si>
  <si>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</si>
  <si>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</si>
  <si>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</si>
  <si>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</si>
  <si>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</si>
  <si>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</si>
  <si>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</si>
  <si>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</si>
  <si>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</si>
  <si>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</si>
  <si>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</si>
  <si>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</si>
  <si>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</si>
  <si>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</si>
  <si>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</si>
  <si>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</si>
  <si>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</si>
  <si>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</si>
  <si>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</si>
  <si>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</si>
  <si>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</si>
  <si>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</si>
  <si>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</si>
  <si>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</si>
  <si>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</si>
  <si>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</si>
  <si>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</si>
  <si>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</si>
  <si>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</si>
  <si>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</si>
  <si>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</si>
  <si>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</si>
  <si>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</si>
  <si>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</si>
  <si>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</si>
  <si>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</si>
  <si>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</si>
  <si>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</si>
  <si>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</si>
  <si>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</si>
  <si>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</si>
  <si>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</si>
  <si>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</si>
  <si>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</si>
  <si>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</si>
  <si>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</si>
  <si>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</si>
  <si>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</si>
  <si>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</si>
  <si>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</si>
  <si>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</si>
  <si>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</si>
  <si>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</si>
  <si>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</si>
  <si>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</si>
  <si>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</si>
  <si>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</si>
  <si>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</si>
  <si>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</si>
  <si>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</si>
  <si>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</si>
  <si>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</si>
  <si>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</si>
  <si>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</si>
  <si>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</si>
  <si>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</si>
  <si>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</si>
  <si>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</si>
  <si>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</si>
  <si>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</si>
  <si>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</si>
  <si>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</si>
  <si>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</si>
  <si>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</si>
  <si>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</si>
  <si>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</si>
  <si>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</si>
  <si>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</si>
  <si>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</si>
  <si>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</si>
  <si>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</si>
  <si>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</si>
  <si>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</si>
  <si>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</si>
  <si>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</si>
  <si>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</si>
  <si>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</si>
  <si>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</si>
  <si>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</si>
  <si>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</si>
  <si>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</si>
  <si>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</si>
  <si>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</si>
  <si>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</si>
  <si>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</si>
  <si>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</si>
  <si>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</si>
  <si>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</si>
  <si>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</si>
  <si>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</si>
  <si>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</si>
  <si>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</si>
  <si>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</si>
  <si>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</si>
  <si>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</si>
  <si>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</si>
  <si>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</si>
  <si>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</si>
  <si>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</si>
  <si>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</si>
  <si>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</si>
  <si>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</si>
  <si>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</si>
  <si>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</si>
  <si>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</si>
  <si>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</si>
  <si>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</si>
  <si>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</si>
  <si>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</si>
  <si>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</si>
  <si>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</si>
  <si>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</si>
  <si>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</si>
  <si>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</si>
  <si>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</si>
  <si>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</si>
  <si>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</si>
  <si>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</si>
  <si>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</si>
  <si>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</si>
  <si>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</si>
  <si>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</si>
  <si>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</si>
  <si>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</si>
  <si>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</si>
  <si>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</si>
  <si>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</si>
  <si>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</si>
  <si>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</si>
  <si>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</si>
  <si>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</si>
  <si>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</si>
  <si>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</si>
  <si>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</si>
  <si>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</si>
  <si>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</si>
  <si>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</si>
  <si>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</si>
  <si>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</si>
  <si>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</si>
  <si>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</si>
  <si>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</si>
  <si>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</si>
  <si>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</si>
  <si>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</si>
  <si>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</si>
  <si>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</si>
  <si>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</si>
  <si>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</si>
  <si>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</si>
  <si>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</si>
  <si>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</si>
  <si>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</si>
  <si>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</si>
  <si>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</si>
  <si>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</si>
  <si>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</si>
  <si>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</si>
  <si>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</si>
  <si>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</si>
  <si>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</si>
  <si>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</si>
  <si>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</si>
  <si>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</si>
  <si>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</si>
  <si>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</si>
  <si>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</si>
  <si>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</si>
  <si>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</si>
  <si>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</si>
  <si>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</si>
  <si>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</si>
  <si>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</si>
  <si>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</si>
  <si>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</si>
  <si>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</si>
  <si>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</si>
  <si>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</si>
  <si>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</si>
  <si>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</si>
  <si>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</si>
  <si>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</si>
  <si>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</si>
  <si>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</si>
  <si>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</si>
  <si>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</si>
  <si>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</si>
  <si>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</si>
  <si>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</si>
  <si>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</si>
  <si>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</si>
  <si>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</si>
  <si>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</si>
  <si>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</si>
  <si>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</si>
  <si>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</si>
  <si>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</si>
  <si>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</si>
  <si>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</si>
  <si>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</si>
  <si>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</si>
  <si>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</si>
  <si>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</si>
  <si>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</si>
  <si>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</si>
  <si>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</si>
  <si>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</si>
  <si>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</si>
  <si>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</si>
  <si>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</si>
  <si>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</si>
  <si>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</si>
  <si>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</si>
  <si>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</si>
  <si>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</si>
  <si>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</si>
  <si>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</si>
  <si>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</si>
  <si>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</si>
  <si>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</si>
  <si>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</si>
  <si>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</si>
  <si>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</si>
  <si>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</si>
  <si>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</si>
  <si>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</si>
  <si>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</si>
  <si>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</si>
  <si>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</si>
  <si>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</si>
  <si>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</si>
  <si>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</si>
  <si>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</si>
  <si>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</si>
  <si>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</si>
  <si>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</si>
  <si>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</si>
  <si>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</si>
  <si>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</si>
  <si>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</si>
  <si>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</si>
  <si>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</si>
  <si>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</si>
  <si>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</si>
  <si>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</si>
  <si>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</si>
  <si>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</si>
  <si>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</si>
  <si>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</si>
  <si>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</si>
  <si>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</si>
  <si>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</si>
  <si>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</si>
  <si>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</si>
  <si>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</si>
  <si>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</si>
  <si>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</si>
  <si>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</si>
  <si>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</si>
  <si>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</si>
  <si>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</si>
  <si>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</si>
  <si>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</si>
  <si>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</si>
  <si>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</si>
  <si>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</si>
  <si>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</si>
  <si>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</si>
  <si>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</si>
  <si>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</si>
  <si>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</si>
  <si>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</si>
  <si>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</si>
  <si>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</si>
  <si>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</si>
  <si>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</si>
  <si>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</si>
  <si>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</si>
  <si>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</si>
  <si>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</si>
  <si>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</si>
  <si>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</si>
  <si>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</si>
  <si>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</si>
  <si>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</si>
  <si>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</si>
  <si>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</si>
  <si>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</si>
  <si>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</si>
  <si>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</si>
  <si>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</si>
  <si>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</si>
  <si>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</si>
  <si>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</si>
  <si>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</si>
  <si>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</si>
  <si>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</si>
  <si>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</si>
  <si>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</si>
  <si>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</si>
  <si>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</si>
  <si>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</si>
  <si>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</si>
  <si>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</si>
  <si>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</si>
  <si>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</si>
  <si>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</si>
  <si>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</si>
  <si>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</si>
  <si>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</si>
  <si>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</si>
  <si>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</si>
  <si>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</si>
  <si>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</si>
  <si>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</si>
  <si>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</si>
  <si>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</si>
  <si>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</si>
  <si>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</si>
  <si>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</si>
  <si>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</si>
  <si>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</si>
  <si>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</si>
  <si>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</si>
  <si>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</si>
  <si>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</si>
  <si>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</si>
  <si>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</si>
  <si>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</si>
  <si>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</si>
  <si>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</si>
  <si>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</si>
  <si>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</si>
  <si>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</si>
  <si>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</si>
  <si>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</si>
  <si>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</si>
  <si>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</si>
  <si>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</si>
  <si>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</si>
  <si>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</si>
  <si>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</si>
  <si>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</si>
  <si>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</si>
  <si>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</si>
  <si>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</si>
  <si>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</si>
  <si>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</si>
  <si>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</si>
  <si>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</si>
  <si>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</si>
  <si>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</si>
  <si>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</si>
  <si>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</si>
  <si>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</si>
  <si>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</si>
  <si>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</si>
  <si>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</si>
  <si>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</si>
  <si>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</si>
  <si>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</si>
  <si>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</si>
  <si>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</si>
  <si>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</si>
  <si>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</si>
  <si>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</si>
  <si>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</si>
  <si>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</si>
  <si>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</si>
  <si>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</si>
  <si>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</si>
  <si>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</si>
  <si>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</si>
  <si>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</si>
  <si>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</si>
  <si>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</si>
  <si>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</si>
  <si>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</si>
  <si>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</si>
  <si>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</si>
  <si>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</si>
  <si>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</si>
  <si>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</si>
  <si>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</si>
  <si>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</si>
  <si>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</si>
  <si>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</si>
  <si>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</si>
  <si>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</si>
  <si>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</si>
  <si>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</si>
  <si>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</si>
  <si>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</si>
  <si>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</si>
  <si>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</si>
  <si>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</si>
  <si>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</si>
  <si>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</si>
  <si>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</si>
  <si>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</si>
  <si>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</si>
  <si>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</si>
  <si>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</si>
  <si>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</si>
  <si>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</si>
  <si>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</si>
  <si>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</si>
  <si>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</si>
  <si>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</si>
  <si>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</si>
  <si>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</si>
  <si>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</si>
  <si>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</si>
  <si>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</si>
  <si>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</si>
  <si>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</si>
  <si>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</si>
  <si>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</si>
  <si>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</si>
  <si>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</si>
  <si>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</si>
  <si>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</si>
  <si>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</si>
  <si>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</si>
  <si>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</si>
  <si>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</si>
  <si>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</si>
  <si>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</si>
  <si>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</si>
  <si>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</si>
  <si>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</si>
  <si>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</si>
  <si>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</si>
  <si>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</si>
  <si>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</si>
  <si>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</si>
  <si>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</si>
  <si>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</si>
  <si>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</si>
  <si>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</si>
  <si>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</si>
  <si>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</si>
  <si>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</si>
  <si>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</si>
  <si>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</si>
  <si>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</si>
  <si>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</si>
  <si>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</si>
  <si>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</si>
  <si>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</si>
  <si>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</si>
  <si>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</si>
  <si>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</si>
  <si>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</si>
  <si>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</si>
  <si>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</si>
  <si>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</si>
  <si>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</si>
  <si>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</si>
  <si>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</si>
  <si>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</si>
  <si>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</si>
  <si>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</si>
  <si>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</si>
  <si>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</si>
  <si>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</si>
  <si>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</si>
  <si>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</si>
  <si>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</si>
  <si>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</si>
  <si>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</si>
  <si>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</si>
  <si>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</si>
  <si>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</si>
  <si>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</si>
  <si>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</si>
  <si>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</si>
  <si>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</si>
  <si>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</si>
  <si>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</si>
  <si>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</si>
  <si>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</si>
  <si>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</si>
  <si>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</si>
  <si>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</si>
  <si>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</si>
  <si>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</si>
  <si>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</si>
  <si>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</si>
  <si>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</si>
  <si>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</si>
  <si>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</si>
  <si>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</si>
  <si>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</si>
  <si>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</si>
  <si>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</si>
  <si>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</si>
  <si>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</si>
  <si>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</si>
  <si>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</si>
  <si>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</si>
  <si>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</si>
  <si>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</si>
  <si>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</si>
  <si>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</si>
  <si>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</si>
  <si>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</si>
  <si>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</si>
  <si>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</si>
  <si>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</si>
  <si>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</si>
  <si>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</si>
  <si>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</si>
  <si>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</si>
  <si>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</si>
  <si>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</si>
  <si>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</si>
  <si>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</si>
  <si>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</si>
  <si>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</si>
  <si>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</si>
  <si>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</si>
  <si>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</si>
  <si>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</si>
  <si>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</si>
  <si>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</si>
  <si>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</si>
  <si>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</si>
  <si>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</si>
  <si>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</si>
  <si>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</si>
  <si>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</si>
  <si>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</si>
  <si>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</si>
  <si>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</si>
  <si>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</si>
  <si>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</si>
  <si>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</si>
  <si>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</si>
  <si>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</si>
  <si>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</si>
  <si>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</si>
  <si>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</si>
  <si>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</si>
  <si>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</si>
  <si>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</si>
  <si>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</si>
  <si>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</si>
  <si>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</si>
  <si>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</si>
  <si>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</si>
  <si>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</si>
  <si>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</si>
  <si>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</si>
  <si>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</si>
  <si>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</si>
  <si>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</si>
  <si>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</si>
  <si>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</si>
  <si>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</si>
  <si>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</si>
  <si>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</si>
  <si>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</si>
  <si>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</si>
  <si>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</si>
  <si>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</si>
  <si>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</si>
  <si>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</si>
  <si>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</si>
  <si>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</si>
  <si>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</si>
  <si>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</si>
  <si>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</si>
  <si>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</si>
  <si>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</si>
  <si>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</si>
  <si>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</si>
  <si>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</si>
  <si>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</si>
  <si>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</si>
  <si>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</si>
  <si>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</si>
  <si>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</si>
  <si>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</si>
  <si>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</si>
  <si>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</si>
  <si>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</si>
  <si>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</si>
  <si>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</si>
  <si>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</si>
  <si>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</si>
  <si>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</si>
  <si>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</si>
  <si>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</si>
  <si>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</si>
  <si>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</si>
  <si>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</si>
  <si>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</si>
  <si>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</si>
  <si>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</si>
  <si>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</si>
  <si>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</si>
  <si>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</si>
  <si>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</si>
  <si>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</si>
  <si>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</si>
  <si>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</si>
  <si>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</si>
  <si>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</si>
  <si>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</si>
  <si>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</si>
  <si>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</si>
  <si>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</si>
  <si>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</si>
  <si>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</si>
  <si>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</si>
  <si>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</si>
  <si>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</si>
  <si>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</si>
  <si>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</si>
  <si>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</si>
  <si>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</si>
  <si>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</si>
  <si>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</si>
  <si>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</si>
  <si>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</si>
  <si>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</si>
  <si>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</si>
  <si>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</si>
  <si>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</si>
  <si>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</si>
  <si>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</si>
  <si>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</si>
  <si>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</si>
  <si>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</si>
  <si>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</si>
  <si>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</si>
  <si>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</si>
  <si>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</si>
  <si>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</si>
  <si>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</si>
  <si>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</si>
  <si>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</si>
  <si>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</si>
  <si>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</si>
  <si>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</si>
  <si>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</si>
  <si>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</si>
  <si>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</si>
  <si>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</si>
  <si>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</si>
  <si>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</si>
  <si>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</si>
  <si>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</si>
  <si>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</si>
  <si>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</si>
  <si>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</si>
  <si>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</si>
  <si>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</si>
  <si>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</si>
  <si>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</si>
  <si>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</si>
  <si>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</si>
  <si>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</si>
  <si>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</si>
  <si>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</si>
  <si>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</si>
  <si>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</si>
  <si>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</si>
  <si>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</si>
  <si>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</si>
  <si>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</si>
  <si>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</si>
  <si>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</si>
  <si>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</si>
  <si>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</si>
  <si>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</si>
  <si>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</si>
  <si>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</si>
  <si>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</si>
  <si>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</si>
  <si>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</si>
  <si>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</si>
  <si>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</si>
  <si>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</si>
  <si>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</si>
  <si>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</si>
  <si>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</si>
  <si>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</si>
  <si>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</si>
  <si>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</si>
  <si>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</si>
  <si>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</si>
  <si>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</si>
  <si>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</si>
  <si>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</si>
  <si>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</si>
  <si>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</si>
  <si>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</si>
  <si>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</si>
  <si>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</si>
  <si>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</si>
  <si>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</si>
  <si>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</si>
  <si>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</si>
  <si>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</si>
  <si>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</si>
  <si>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</si>
  <si>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</si>
  <si>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</si>
  <si>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</si>
  <si>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</si>
  <si>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</si>
  <si>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</si>
  <si>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</si>
  <si>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</si>
  <si>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</si>
  <si>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</si>
  <si>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</si>
  <si>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</si>
  <si>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</si>
  <si>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</si>
  <si>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</si>
  <si>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</si>
  <si>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</si>
  <si>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</si>
  <si>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</si>
  <si>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</si>
  <si>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</si>
  <si>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</si>
  <si>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</si>
  <si>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</si>
  <si>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</si>
  <si>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</si>
  <si>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</si>
  <si>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</si>
  <si>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</si>
  <si>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</si>
  <si>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</si>
  <si>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</si>
  <si>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</si>
  <si>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</si>
  <si>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</si>
  <si>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</si>
  <si>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</si>
  <si>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</si>
  <si>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</si>
  <si>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</si>
  <si>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</si>
  <si>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</si>
  <si>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</si>
  <si>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</si>
  <si>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</si>
  <si>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</si>
  <si>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</si>
  <si>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</si>
  <si>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</si>
  <si>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</si>
  <si>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</si>
  <si>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</si>
  <si>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</si>
  <si>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</si>
  <si>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</si>
  <si>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</si>
  <si>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</si>
  <si>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</si>
  <si>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</si>
  <si>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</si>
  <si>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</si>
  <si>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</si>
  <si>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</si>
  <si>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</si>
  <si>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</si>
  <si>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</si>
  <si>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</si>
  <si>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</si>
  <si>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</si>
  <si>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</si>
  <si>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</si>
  <si>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</si>
  <si>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</si>
  <si>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</si>
  <si>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</si>
  <si>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</si>
  <si>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</si>
  <si>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</si>
  <si>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</si>
  <si>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</si>
  <si>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</si>
  <si>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</si>
  <si>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</si>
  <si>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</si>
  <si>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</si>
  <si>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</si>
  <si>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</si>
  <si>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</si>
  <si>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</si>
  <si>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</si>
  <si>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</si>
  <si>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</si>
  <si>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</si>
  <si>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</si>
  <si>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</si>
  <si>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</si>
  <si>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</si>
  <si>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</si>
  <si>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</si>
  <si>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</si>
  <si>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</si>
  <si>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</si>
  <si>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</si>
  <si>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</si>
  <si>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</si>
  <si>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</si>
  <si>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</si>
  <si>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</si>
  <si>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</si>
  <si>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</si>
  <si>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</si>
  <si>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</si>
  <si>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</si>
  <si>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</si>
  <si>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</si>
  <si>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</si>
  <si>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</si>
  <si>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</si>
  <si>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</si>
  <si>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</si>
  <si>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</si>
  <si>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</si>
  <si>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</si>
  <si>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</si>
  <si>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</si>
  <si>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</si>
  <si>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</si>
  <si>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</si>
  <si>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</si>
  <si>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</si>
  <si>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</si>
  <si>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</si>
  <si>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</si>
  <si>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</si>
  <si>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</si>
  <si>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</si>
  <si>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</si>
  <si>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</si>
  <si>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</si>
  <si>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</si>
  <si>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</si>
  <si>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</si>
  <si>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</si>
  <si>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</si>
  <si>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</si>
  <si>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</si>
  <si>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</si>
  <si>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</si>
  <si>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</si>
  <si>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</si>
  <si>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</si>
  <si>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</si>
  <si>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</si>
  <si>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</si>
  <si>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</si>
  <si>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</si>
  <si>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</si>
  <si>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</si>
  <si>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</si>
  <si>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</si>
  <si>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</si>
  <si>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</si>
  <si>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</si>
  <si>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</si>
  <si>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</si>
  <si>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</si>
  <si>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</si>
  <si>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</si>
  <si>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</si>
  <si>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</si>
  <si>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</si>
  <si>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</si>
  <si>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</si>
  <si>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</si>
  <si>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</si>
  <si>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</si>
  <si>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</si>
  <si>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</si>
  <si>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</si>
  <si>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</si>
  <si>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</si>
  <si>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</si>
  <si>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</si>
  <si>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</si>
  <si>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</si>
  <si>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</si>
  <si>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</si>
  <si>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</si>
  <si>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</si>
  <si>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</si>
  <si>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</si>
  <si>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</si>
  <si>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</si>
  <si>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</si>
  <si>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</si>
  <si>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</si>
  <si>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</si>
  <si>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</si>
  <si>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</si>
  <si>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</si>
  <si>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</si>
  <si>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</si>
  <si>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</si>
  <si>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</si>
  <si>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</si>
  <si>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</si>
  <si>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</si>
  <si>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</si>
  <si>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</si>
  <si>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</si>
  <si>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</si>
  <si>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</si>
  <si>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</si>
  <si>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</si>
  <si>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</si>
  <si>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</si>
  <si>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</si>
  <si>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</si>
  <si>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</si>
  <si>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</si>
  <si>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</si>
  <si>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</si>
  <si>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</si>
  <si>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</si>
  <si>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</si>
  <si>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</si>
  <si>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</si>
  <si>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</si>
  <si>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</si>
  <si>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</si>
  <si>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</si>
  <si>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</si>
  <si>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</si>
  <si>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</si>
  <si>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</si>
  <si>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</si>
  <si>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</si>
  <si>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</si>
  <si>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</si>
  <si>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</si>
  <si>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</si>
  <si>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</si>
  <si>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</si>
  <si>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</si>
  <si>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</si>
  <si>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</si>
  <si>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</si>
  <si>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</si>
  <si>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</si>
  <si>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</si>
  <si>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</si>
  <si>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</si>
  <si>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</si>
  <si>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</si>
  <si>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</si>
  <si>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</si>
  <si>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</si>
  <si>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</si>
  <si>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</si>
  <si>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</si>
  <si>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</si>
  <si>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</si>
  <si>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</si>
  <si>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</si>
  <si>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</si>
  <si>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</si>
  <si>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</si>
  <si>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</si>
  <si>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</si>
  <si>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</si>
  <si>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</si>
  <si>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</si>
  <si>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</si>
  <si>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</si>
  <si>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</si>
  <si>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</si>
  <si>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</si>
  <si>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</si>
  <si>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</si>
  <si>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</si>
  <si>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</si>
  <si>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</si>
  <si>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</si>
  <si>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</si>
  <si>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</si>
  <si>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</si>
  <si>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</si>
  <si>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</si>
  <si>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</si>
  <si>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</si>
  <si>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</si>
  <si>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</si>
  <si>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</si>
  <si>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</si>
  <si>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</si>
  <si>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</si>
  <si>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</si>
  <si>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</si>
  <si>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</si>
  <si>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</si>
  <si>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</si>
  <si>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</si>
  <si>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</si>
  <si>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</si>
  <si>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</si>
  <si>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</si>
  <si>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</si>
  <si>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</si>
  <si>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</si>
  <si>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</si>
  <si>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</si>
  <si>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</si>
  <si>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</si>
  <si>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</si>
  <si>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</si>
  <si>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</si>
  <si>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</si>
  <si>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</si>
  <si>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</si>
  <si>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</si>
  <si>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</si>
  <si>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</si>
  <si>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</si>
  <si>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</si>
  <si>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</si>
  <si>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</si>
  <si>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</si>
  <si>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</si>
  <si>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</si>
  <si>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</si>
  <si>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</si>
  <si>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</si>
  <si>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</si>
  <si>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</si>
  <si>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</si>
  <si>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</si>
  <si>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</si>
  <si>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</si>
  <si>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</si>
  <si>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</si>
  <si>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</si>
  <si>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</si>
  <si>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</si>
  <si>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</si>
  <si>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</si>
  <si>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</si>
  <si>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</si>
  <si>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</si>
  <si>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</si>
  <si>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</si>
  <si>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</si>
  <si>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</si>
  <si>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</si>
  <si>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</si>
  <si>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</si>
  <si>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</si>
  <si>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</si>
  <si>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</si>
  <si>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</si>
  <si>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</si>
  <si>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</si>
  <si>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</si>
  <si>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</si>
  <si>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</si>
  <si>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</si>
  <si>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</si>
  <si>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</si>
  <si>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</si>
  <si>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</si>
  <si>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</si>
  <si>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</si>
  <si>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</si>
  <si>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</si>
  <si>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</si>
  <si>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</si>
  <si>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</si>
  <si>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</si>
  <si>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</si>
  <si>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</si>
  <si>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</si>
  <si>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</si>
  <si>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</si>
  <si>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</si>
  <si>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</si>
  <si>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</si>
  <si>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</si>
  <si>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</si>
  <si>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</si>
  <si>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</si>
  <si>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</si>
  <si>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</si>
  <si>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</si>
  <si>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</si>
  <si>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</si>
  <si>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</si>
  <si>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</si>
  <si>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</si>
  <si>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</si>
  <si>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</si>
  <si>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</si>
  <si>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</si>
  <si>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</si>
  <si>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</si>
  <si>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</si>
  <si>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</si>
  <si>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</si>
  <si>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</si>
  <si>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</si>
  <si>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</si>
  <si>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</si>
  <si>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</si>
  <si>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</si>
  <si>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</si>
  <si>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</si>
  <si>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</si>
  <si>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</si>
  <si>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</si>
  <si>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</si>
  <si>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</si>
  <si>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</si>
  <si>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</si>
  <si>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</si>
  <si>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</si>
  <si>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</si>
  <si>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</si>
  <si>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</si>
  <si>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</si>
  <si>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</si>
  <si>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</si>
  <si>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</si>
  <si>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</si>
  <si>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</si>
  <si>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</si>
  <si>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</si>
  <si>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</si>
  <si>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</si>
  <si>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</si>
  <si>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</si>
  <si>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</si>
  <si>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</si>
  <si>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</si>
  <si>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</si>
  <si>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</si>
  <si>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</si>
  <si>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</si>
  <si>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</si>
  <si>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</si>
  <si>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</si>
  <si>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</si>
  <si>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</si>
  <si>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</si>
  <si>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</si>
  <si>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</si>
  <si>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</si>
  <si>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</si>
  <si>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</si>
  <si>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</si>
  <si>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</si>
  <si>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</si>
  <si>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</si>
  <si>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</si>
  <si>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</si>
  <si>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</si>
  <si>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</si>
  <si>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</si>
  <si>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</si>
  <si>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</si>
  <si>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</si>
  <si>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</si>
  <si>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</si>
  <si>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</si>
  <si>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</si>
  <si>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</si>
  <si>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</si>
  <si>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</si>
  <si>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</si>
  <si>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</si>
  <si>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</si>
  <si>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</si>
  <si>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</si>
  <si>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</si>
  <si>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</si>
  <si>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</si>
  <si>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</si>
  <si>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</si>
  <si>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</si>
  <si>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</si>
  <si>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</si>
  <si>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</si>
  <si>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</si>
  <si>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</si>
  <si>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</si>
  <si>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</si>
  <si>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</si>
  <si>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</si>
  <si>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</si>
  <si>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</si>
  <si>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</si>
  <si>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</si>
  <si>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</si>
  <si>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</si>
  <si>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</si>
  <si>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</si>
  <si>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</si>
  <si>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</si>
  <si>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</si>
  <si>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</si>
  <si>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</si>
  <si>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</si>
  <si>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</si>
  <si>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</si>
  <si>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</si>
  <si>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</si>
  <si>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</si>
  <si>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</si>
  <si>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</si>
  <si>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</si>
  <si>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</si>
  <si>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</si>
  <si>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</si>
  <si>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</si>
  <si>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</si>
  <si>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</si>
  <si>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</si>
  <si>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</si>
  <si>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</si>
  <si>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</si>
  <si>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</si>
  <si>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</si>
  <si>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</si>
  <si>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</si>
  <si>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</si>
  <si>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</si>
  <si>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</si>
  <si>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</si>
  <si>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</si>
  <si>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</si>
  <si>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</si>
  <si>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</si>
  <si>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</si>
  <si>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</si>
  <si>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</si>
  <si>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</si>
  <si>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</si>
  <si>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</si>
  <si>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</si>
  <si>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</si>
  <si>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</si>
  <si>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</si>
  <si>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</si>
  <si>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</si>
  <si>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</si>
  <si>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</si>
  <si>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</si>
  <si>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</si>
  <si>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</si>
  <si>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</si>
  <si>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</si>
  <si>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</si>
  <si>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</si>
  <si>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</si>
  <si>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</si>
  <si>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</si>
  <si>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</si>
  <si>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</si>
  <si>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</si>
  <si>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</si>
  <si>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</si>
  <si>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</si>
  <si>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</si>
  <si>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</si>
  <si>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</si>
  <si>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</si>
  <si>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</si>
  <si>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</si>
  <si>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</si>
  <si>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</si>
  <si>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</si>
  <si>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</si>
  <si>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</si>
  <si>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</si>
  <si>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</si>
  <si>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</si>
  <si>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</si>
  <si>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</si>
  <si>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</si>
  <si>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</si>
  <si>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</si>
  <si>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</si>
  <si>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</si>
  <si>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</si>
  <si>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</si>
  <si>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</si>
  <si>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</si>
  <si>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</si>
  <si>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</si>
  <si>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</si>
  <si>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</si>
  <si>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</si>
  <si>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</si>
  <si>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</si>
  <si>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</si>
  <si>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</si>
  <si>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</si>
  <si>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</si>
  <si>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</si>
  <si>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</si>
  <si>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</si>
  <si>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</si>
  <si>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</si>
  <si>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</si>
  <si>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</si>
  <si>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</si>
  <si>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</si>
  <si>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</si>
  <si>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</si>
  <si>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</si>
  <si>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</si>
  <si>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</si>
  <si>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</si>
  <si>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</si>
  <si>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</si>
  <si>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</si>
  <si>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</si>
  <si>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</si>
  <si>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</si>
  <si>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</si>
  <si>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</si>
  <si>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</si>
  <si>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</si>
  <si>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</si>
  <si>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</si>
  <si>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</si>
  <si>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</si>
  <si>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</si>
  <si>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</si>
  <si>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</si>
  <si>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</si>
  <si>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</si>
  <si>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</si>
  <si>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</si>
  <si>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</si>
  <si>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</si>
  <si>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</si>
  <si>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</si>
  <si>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</si>
  <si>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</si>
  <si>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</si>
  <si>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</si>
  <si>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</si>
  <si>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</si>
  <si>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</si>
  <si>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</si>
  <si>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</si>
  <si>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</si>
  <si>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</si>
  <si>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</si>
  <si>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</si>
  <si>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</si>
  <si>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</si>
  <si>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</si>
  <si>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</si>
  <si>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</si>
  <si>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</si>
  <si>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</si>
  <si>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</si>
  <si>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</si>
  <si>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</si>
  <si>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</si>
  <si>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</si>
  <si>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</si>
  <si>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</si>
  <si>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</si>
  <si>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</si>
  <si>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</si>
  <si>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</si>
  <si>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</si>
  <si>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</si>
  <si>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</si>
  <si>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</si>
  <si>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</si>
  <si>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</si>
  <si>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</si>
  <si>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</si>
  <si>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</si>
  <si>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</si>
  <si>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</si>
  <si>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</si>
  <si>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</si>
  <si>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</si>
  <si>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</si>
  <si>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</si>
  <si>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</si>
  <si>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</si>
  <si>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</si>
  <si>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</si>
  <si>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</si>
  <si>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</si>
  <si>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</si>
  <si>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</si>
  <si>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</si>
  <si>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</si>
  <si>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</si>
  <si>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</si>
  <si>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</si>
  <si>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</si>
  <si>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</si>
  <si>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</si>
  <si>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</si>
  <si>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</si>
  <si>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</si>
  <si>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</si>
  <si>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</si>
  <si>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</si>
  <si>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</si>
  <si>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</si>
  <si>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</si>
  <si>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</si>
  <si>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</si>
  <si>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</si>
  <si>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</si>
  <si>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</si>
  <si>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</si>
  <si>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</si>
  <si>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</si>
  <si>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</si>
  <si>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</si>
  <si>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</si>
  <si>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</si>
  <si>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</si>
  <si>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</si>
  <si>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</si>
  <si>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</si>
  <si>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</si>
  <si>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</si>
  <si>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</si>
  <si>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</si>
  <si>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</si>
  <si>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</si>
  <si>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</si>
  <si>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</si>
  <si>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</si>
  <si>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</si>
  <si>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</si>
  <si>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</si>
  <si>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</si>
  <si>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</si>
  <si>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</si>
  <si>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</si>
  <si>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</si>
  <si>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</si>
  <si>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</si>
  <si>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</si>
  <si>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</si>
  <si>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</si>
  <si>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</si>
  <si>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</si>
  <si>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</si>
  <si>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</si>
  <si>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</si>
  <si>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</si>
  <si>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</si>
  <si>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</si>
  <si>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</si>
  <si>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</si>
  <si>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</si>
  <si>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</si>
  <si>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</si>
  <si>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</si>
  <si>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</si>
  <si>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</si>
  <si>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</si>
  <si>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</si>
  <si>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</si>
  <si>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</si>
  <si>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</si>
  <si>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</si>
  <si>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</si>
  <si>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</si>
  <si>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</si>
  <si>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</si>
  <si>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</si>
  <si>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</si>
  <si>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</si>
  <si>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</si>
  <si>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</si>
  <si>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</si>
  <si>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</si>
  <si>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</si>
  <si>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</si>
  <si>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</si>
  <si>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</si>
  <si>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</si>
  <si>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</si>
  <si>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</si>
  <si>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</si>
  <si>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</si>
  <si>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</si>
  <si>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</si>
  <si>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</si>
  <si>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</si>
  <si>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</si>
  <si>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</si>
  <si>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</si>
  <si>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</si>
  <si>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</si>
  <si>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</si>
  <si>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</si>
  <si>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</si>
  <si>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</si>
  <si>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</si>
  <si>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</si>
  <si>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</si>
  <si>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</si>
  <si>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</si>
  <si>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</si>
  <si>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</si>
  <si>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</si>
  <si>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</si>
  <si>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</si>
  <si>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</si>
  <si>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</si>
  <si>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</si>
  <si>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</si>
  <si>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</si>
  <si>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</si>
  <si>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</si>
  <si>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</si>
  <si>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</si>
  <si>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</si>
  <si>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</si>
  <si>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</si>
  <si>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</si>
  <si>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</si>
  <si>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</si>
  <si>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</si>
  <si>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</si>
  <si>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</si>
  <si>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</si>
  <si>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</si>
  <si>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</si>
  <si>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</si>
  <si>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</si>
  <si>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</si>
  <si>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</si>
  <si>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</si>
  <si>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</si>
  <si>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</si>
  <si>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</si>
  <si>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</si>
  <si>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</si>
  <si>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</si>
  <si>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</si>
  <si>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</si>
  <si>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</si>
  <si>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</si>
  <si>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</si>
  <si>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</si>
  <si>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</si>
  <si>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</si>
  <si>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</si>
  <si>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</si>
  <si>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</si>
  <si>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</si>
  <si>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</si>
  <si>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</si>
  <si>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</si>
  <si>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</si>
  <si>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</si>
  <si>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</si>
  <si>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</si>
  <si>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</si>
  <si>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</si>
  <si>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</si>
  <si>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</si>
  <si>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</si>
  <si>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</si>
  <si>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</si>
  <si>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</si>
  <si>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</si>
  <si>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</si>
  <si>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</si>
  <si>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</si>
  <si>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</si>
  <si>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</si>
  <si>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</si>
  <si>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</si>
  <si>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</si>
  <si>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</si>
  <si>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</si>
  <si>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</si>
  <si>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</si>
  <si>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</si>
  <si>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</si>
  <si>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</si>
  <si>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</si>
  <si>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</si>
  <si>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</si>
  <si>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</si>
  <si>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</si>
  <si>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</si>
  <si>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</si>
  <si>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</si>
  <si>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</si>
  <si>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</si>
  <si>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</si>
  <si>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</si>
  <si>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</si>
  <si>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</si>
  <si>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</si>
  <si>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</si>
  <si>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</si>
  <si>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</si>
  <si>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</si>
  <si>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</si>
  <si>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</si>
  <si>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</si>
  <si>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</si>
  <si>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</si>
  <si>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</si>
  <si>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</si>
  <si>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</si>
  <si>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</si>
  <si>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</si>
  <si>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</si>
  <si>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</si>
  <si>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</si>
  <si>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</si>
  <si>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</si>
  <si>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</si>
  <si>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</si>
  <si>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</si>
  <si>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</si>
  <si>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</si>
  <si>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</si>
  <si>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</si>
  <si>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</si>
  <si>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</si>
  <si>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</si>
  <si>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</si>
  <si>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</si>
  <si>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</si>
  <si>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</si>
  <si>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</si>
  <si>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</si>
  <si>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</si>
  <si>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</si>
  <si>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</si>
  <si>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</si>
  <si>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</si>
  <si>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</si>
  <si>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</si>
  <si>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</si>
  <si>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</si>
  <si>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</si>
  <si>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</si>
  <si>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</si>
  <si>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</si>
  <si>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</si>
  <si>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</si>
  <si>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</si>
  <si>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</si>
  <si>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</si>
  <si>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</si>
  <si>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</si>
  <si>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</si>
  <si>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</si>
  <si>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</si>
  <si>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</si>
  <si>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</si>
  <si>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</si>
  <si>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</si>
  <si>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</si>
  <si>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</si>
  <si>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</si>
  <si>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</si>
  <si>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</si>
  <si>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</si>
  <si>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</si>
  <si>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</si>
  <si>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</si>
  <si>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</si>
  <si>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</si>
  <si>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</si>
  <si>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</si>
  <si>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</si>
  <si>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</si>
  <si>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</si>
  <si>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</si>
  <si>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</si>
  <si>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</si>
  <si>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</si>
  <si>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</si>
  <si>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</si>
  <si>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</si>
  <si>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</si>
  <si>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</si>
  <si>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</si>
  <si>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</si>
  <si>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</si>
  <si>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</si>
  <si>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</si>
  <si>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</si>
  <si>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</si>
  <si>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</si>
  <si>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</si>
  <si>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</si>
  <si>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</si>
  <si>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</si>
  <si>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</si>
  <si>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</si>
  <si>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</si>
  <si>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</si>
  <si>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</si>
  <si>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</si>
  <si>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</si>
  <si>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</si>
  <si>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</si>
  <si>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</si>
  <si>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</si>
  <si>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</si>
  <si>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</si>
  <si>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</si>
  <si>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</si>
  <si>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</si>
  <si>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</si>
  <si>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</si>
  <si>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</si>
  <si>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</si>
  <si>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</si>
  <si>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</si>
  <si>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</si>
  <si>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</si>
  <si>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</si>
  <si>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</si>
  <si>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</si>
  <si>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</si>
  <si>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</si>
  <si>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</si>
  <si>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</si>
  <si>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</si>
  <si>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</si>
  <si>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</si>
  <si>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</si>
  <si>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</si>
  <si>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</si>
  <si>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</si>
  <si>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</si>
  <si>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</si>
  <si>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</si>
  <si>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</si>
  <si>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</si>
  <si>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</si>
  <si>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</si>
  <si>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</si>
  <si>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</si>
  <si>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</si>
  <si>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</si>
  <si>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</si>
  <si>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</si>
  <si>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</si>
  <si>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</si>
  <si>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</si>
  <si>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</si>
  <si>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</si>
  <si>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</si>
  <si>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</si>
  <si>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</si>
  <si>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</si>
  <si>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</si>
  <si>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</si>
  <si>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</si>
  <si>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</si>
  <si>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</si>
  <si>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</si>
  <si>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</si>
  <si>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</si>
  <si>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</si>
  <si>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</si>
  <si>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</si>
  <si>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</si>
  <si>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</si>
  <si>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</si>
  <si>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</si>
  <si>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</si>
  <si>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</si>
  <si>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</si>
  <si>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</si>
  <si>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</si>
  <si>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</si>
  <si>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</si>
  <si>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</si>
  <si>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</si>
  <si>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</si>
  <si>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</si>
  <si>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</si>
  <si>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</si>
  <si>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</si>
  <si>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</si>
  <si>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</si>
  <si>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</si>
  <si>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</si>
  <si>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</si>
  <si>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</si>
  <si>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</si>
  <si>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</si>
  <si>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</si>
  <si>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</si>
  <si>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</si>
  <si>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</si>
  <si>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</si>
  <si>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</si>
  <si>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</si>
  <si>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</si>
  <si>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</si>
  <si>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</si>
  <si>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</si>
  <si>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</si>
  <si>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</si>
  <si>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</si>
  <si>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</si>
  <si>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</si>
  <si>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</si>
  <si>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</si>
  <si>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</si>
  <si>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</si>
  <si>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</si>
  <si>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</si>
  <si>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</si>
  <si>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</si>
  <si>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</si>
  <si>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</si>
  <si>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</si>
  <si>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</si>
  <si>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</si>
  <si>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</si>
  <si>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</si>
  <si>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</si>
  <si>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</si>
  <si>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</si>
  <si>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</si>
  <si>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</si>
  <si>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</si>
  <si>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</si>
  <si>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</si>
  <si>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</si>
  <si>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</si>
  <si>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</si>
  <si>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</si>
  <si>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</si>
  <si>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</si>
  <si>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</si>
  <si>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</si>
  <si>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</si>
  <si>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</si>
  <si>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</si>
  <si>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</si>
  <si>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</si>
  <si>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</si>
  <si>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</si>
  <si>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</si>
  <si>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</si>
  <si>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</si>
  <si>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</si>
  <si>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</si>
  <si>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</si>
  <si>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</si>
  <si>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</si>
  <si>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</si>
  <si>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</si>
  <si>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</si>
  <si>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</si>
  <si>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</si>
  <si>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</si>
  <si>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</si>
  <si>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</si>
  <si>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</si>
  <si>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</si>
  <si>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</si>
  <si>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</si>
  <si>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</si>
  <si>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</si>
  <si>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</si>
  <si>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</si>
  <si>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</si>
  <si>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</si>
  <si>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</si>
  <si>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</si>
  <si>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</si>
  <si>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</si>
  <si>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</si>
  <si>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</si>
  <si>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</si>
  <si>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</si>
  <si>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</si>
  <si>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</si>
  <si>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</si>
  <si>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</si>
  <si>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</si>
  <si>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</si>
  <si>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</si>
  <si>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</si>
  <si>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</si>
  <si>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</si>
  <si>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</si>
  <si>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</si>
  <si>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</si>
  <si>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</si>
  <si>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</si>
  <si>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</si>
  <si>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</si>
  <si>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</si>
  <si>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</si>
  <si>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</si>
  <si>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</si>
  <si>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</si>
  <si>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</si>
  <si>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</si>
  <si>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</si>
  <si>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</si>
  <si>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</si>
  <si>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</si>
  <si>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</si>
  <si>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</si>
  <si>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</si>
  <si>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</si>
  <si>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</si>
  <si>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</si>
  <si>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</si>
  <si>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</si>
  <si>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</si>
  <si>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</si>
  <si>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</si>
  <si>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</si>
  <si>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</si>
  <si>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</si>
  <si>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</si>
  <si>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</si>
  <si>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</si>
  <si>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</si>
  <si>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</si>
  <si>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</si>
  <si>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</si>
  <si>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</si>
  <si>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</si>
  <si>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</si>
  <si>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</si>
  <si>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</si>
  <si>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</si>
  <si>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</si>
  <si>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</si>
  <si>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</si>
  <si>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</si>
  <si>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</si>
  <si>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</si>
  <si>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</si>
  <si>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</si>
  <si>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</si>
  <si>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</si>
  <si>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</si>
  <si>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</si>
  <si>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</si>
  <si>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</si>
  <si>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</si>
  <si>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</si>
  <si>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</si>
  <si>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</si>
  <si>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</si>
  <si>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</si>
  <si>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</si>
  <si>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</si>
  <si>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</si>
  <si>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</si>
  <si>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</si>
  <si>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</si>
  <si>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</si>
  <si>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</si>
  <si>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</si>
  <si>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</si>
  <si>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</si>
  <si>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</si>
  <si>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</si>
  <si>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</si>
  <si>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</si>
  <si>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</si>
  <si>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</si>
  <si>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</si>
  <si>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</si>
  <si>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</si>
  <si>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</si>
  <si>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</si>
  <si>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</si>
  <si>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</si>
  <si>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</si>
  <si>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</si>
  <si>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</si>
  <si>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</si>
  <si>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</si>
  <si>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</si>
  <si>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</si>
  <si>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</si>
  <si>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</si>
  <si>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</si>
  <si>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</si>
  <si>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</si>
  <si>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</si>
  <si>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</si>
  <si>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</si>
  <si>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</si>
  <si>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</si>
  <si>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</si>
  <si>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</si>
  <si>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</si>
  <si>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</si>
  <si>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</si>
  <si>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</si>
  <si>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</si>
  <si>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</si>
  <si>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</si>
  <si>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</si>
  <si>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</si>
  <si>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</si>
  <si>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</si>
  <si>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</si>
  <si>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</si>
  <si>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</si>
  <si>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</si>
  <si>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</si>
  <si>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</si>
  <si>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</si>
  <si>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</si>
  <si>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</si>
  <si>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</si>
  <si>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</si>
  <si>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</si>
  <si>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</si>
  <si>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</si>
  <si>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</si>
  <si>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</si>
  <si>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</si>
  <si>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</si>
  <si>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</si>
  <si>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</si>
  <si>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</si>
  <si>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</si>
  <si>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</si>
  <si>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</si>
  <si>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</si>
  <si>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</si>
  <si>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</si>
  <si>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</si>
  <si>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</si>
  <si>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</si>
  <si>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</si>
  <si>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</si>
  <si>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</si>
  <si>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</si>
  <si>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</si>
  <si>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</si>
  <si>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</si>
  <si>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</si>
  <si>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</si>
  <si>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</si>
  <si>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</si>
  <si>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</si>
  <si>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</si>
  <si>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</si>
  <si>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</si>
  <si>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</si>
  <si>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</si>
  <si>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</si>
  <si>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</si>
  <si>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</si>
  <si>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</si>
  <si>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</si>
  <si>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</si>
  <si>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</si>
  <si>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</si>
  <si>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</si>
  <si>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</si>
  <si>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</si>
  <si>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</si>
  <si>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</si>
  <si>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</si>
  <si>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</si>
  <si>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</si>
  <si>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</si>
  <si>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</si>
  <si>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</si>
  <si>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</si>
  <si>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</si>
  <si>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</si>
  <si>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</si>
  <si>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</si>
  <si>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</si>
  <si>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</si>
  <si>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</si>
  <si>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</si>
  <si>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</si>
  <si>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</si>
  <si>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</si>
  <si>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</si>
  <si>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</si>
  <si>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</si>
  <si>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</si>
  <si>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</si>
  <si>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</si>
  <si>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</si>
  <si>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</si>
  <si>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</si>
  <si>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</si>
  <si>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</si>
  <si>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</si>
  <si>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</si>
  <si>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</si>
  <si>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</si>
  <si>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</si>
  <si>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</si>
  <si>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</si>
  <si>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</si>
  <si>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</si>
  <si>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</si>
  <si>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</si>
  <si>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</si>
  <si>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</si>
  <si>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</si>
  <si>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</si>
  <si>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</si>
  <si>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</si>
  <si>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</si>
  <si>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</si>
  <si>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</si>
  <si>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</si>
  <si>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</si>
  <si>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</si>
  <si>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</si>
  <si>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</si>
  <si>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</si>
  <si>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</si>
  <si>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</si>
  <si>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</si>
  <si>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</si>
  <si>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</si>
  <si>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</si>
  <si>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</si>
  <si>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</si>
  <si>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</si>
  <si>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</si>
  <si>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</si>
  <si>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</si>
  <si>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</si>
  <si>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</si>
  <si>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</si>
  <si>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</si>
  <si>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</si>
  <si>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</si>
  <si>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</si>
  <si>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</si>
  <si>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</si>
  <si>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</si>
  <si>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</si>
  <si>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</si>
  <si>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</si>
  <si>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</si>
  <si>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</si>
  <si>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</si>
  <si>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</si>
  <si>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</si>
  <si>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</si>
  <si>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</si>
  <si>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</si>
  <si>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</si>
  <si>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</si>
  <si>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</si>
  <si>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</si>
  <si>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</si>
  <si>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</si>
  <si>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</si>
  <si>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</si>
  <si>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</si>
  <si>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</si>
  <si>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</si>
  <si>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</si>
  <si>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</si>
  <si>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</si>
  <si>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</si>
  <si>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</si>
  <si>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</si>
  <si>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</si>
  <si>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</si>
  <si>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</si>
  <si>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</si>
  <si>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</si>
  <si>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</si>
  <si>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</si>
  <si>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</si>
  <si>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</si>
  <si>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</si>
  <si>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</si>
  <si>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</si>
  <si>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</si>
  <si>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</si>
  <si>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</si>
  <si>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</si>
  <si>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</si>
  <si>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</si>
  <si>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</si>
  <si>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</si>
  <si>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</si>
  <si>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</si>
  <si>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</si>
  <si>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</si>
  <si>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</si>
  <si>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</si>
  <si>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</si>
  <si>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</si>
  <si>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</si>
  <si>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</si>
  <si>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</si>
  <si>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</si>
  <si>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</si>
  <si>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</si>
  <si>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</si>
  <si>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</si>
  <si>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</si>
  <si>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</si>
  <si>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</si>
  <si>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</si>
  <si>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</si>
  <si>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</si>
  <si>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</si>
  <si>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</si>
  <si>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</si>
  <si>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</si>
  <si>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</si>
  <si>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</si>
  <si>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</si>
  <si>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</si>
  <si>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</si>
  <si>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</si>
  <si>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</si>
  <si>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</si>
  <si>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</si>
  <si>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</si>
  <si>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</si>
  <si>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</si>
  <si>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</si>
  <si>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</si>
  <si>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</si>
  <si>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</si>
  <si>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</si>
  <si>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</si>
  <si>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</si>
  <si>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</si>
  <si>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</si>
  <si>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</si>
  <si>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</si>
  <si>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</si>
  <si>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</si>
  <si>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</si>
  <si>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</si>
  <si>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</si>
  <si>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</si>
  <si>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</si>
  <si>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</si>
  <si>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</si>
  <si>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</si>
  <si>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</si>
  <si>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</si>
  <si>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</si>
  <si>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</si>
  <si>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</si>
  <si>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</si>
  <si>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</si>
  <si>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</si>
  <si>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</si>
  <si>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</si>
  <si>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</si>
  <si>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</si>
  <si>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</si>
  <si>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</si>
  <si>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</si>
  <si>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</si>
  <si>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</si>
  <si>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</si>
  <si>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</si>
  <si>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</si>
  <si>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</si>
  <si>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</si>
  <si>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</si>
  <si>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</si>
  <si>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</si>
  <si>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</si>
  <si>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</si>
  <si>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</si>
  <si>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</si>
  <si>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</si>
  <si>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</si>
  <si>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</si>
  <si>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</si>
  <si>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</si>
  <si>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</si>
  <si>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</si>
  <si>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</si>
  <si>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</si>
  <si>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</si>
  <si>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</si>
  <si>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</si>
  <si>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</si>
  <si>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</si>
  <si>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</si>
  <si>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</si>
  <si>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</si>
  <si>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</si>
  <si>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</si>
  <si>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</si>
  <si>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</si>
  <si>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</si>
  <si>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</si>
  <si>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</si>
  <si>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</si>
  <si>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</si>
  <si>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</si>
  <si>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</si>
  <si>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</si>
  <si>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</si>
  <si>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</si>
  <si>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</si>
  <si>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</si>
  <si>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</si>
  <si>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</si>
  <si>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</si>
  <si>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</si>
  <si>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</si>
  <si>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</si>
  <si>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</si>
  <si>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</si>
  <si>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</si>
  <si>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</si>
  <si>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</si>
  <si>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</si>
  <si>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</si>
  <si>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</si>
  <si>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</si>
  <si>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</si>
  <si>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</si>
  <si>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</si>
  <si>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</si>
  <si>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</si>
  <si>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</si>
  <si>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</si>
  <si>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</si>
  <si>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</si>
  <si>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</si>
  <si>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</si>
  <si>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</si>
  <si>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</si>
  <si>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</si>
  <si>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</si>
  <si>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</si>
  <si>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</si>
  <si>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</si>
  <si>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</si>
  <si>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</si>
  <si>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</si>
  <si>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</si>
  <si>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</si>
  <si>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</si>
  <si>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</si>
  <si>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</si>
  <si>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</si>
  <si>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</si>
  <si>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</si>
  <si>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</si>
  <si>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</si>
  <si>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</si>
  <si>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</si>
  <si>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</si>
  <si>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</si>
  <si>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</si>
  <si>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</si>
  <si>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</si>
  <si>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</si>
  <si>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</si>
  <si>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</si>
  <si>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</si>
  <si>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</si>
  <si>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</si>
  <si>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</si>
  <si>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</si>
  <si>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</si>
  <si>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</si>
  <si>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</si>
  <si>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</si>
  <si>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</si>
  <si>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</si>
  <si>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</si>
  <si>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</si>
  <si>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</si>
  <si>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</si>
  <si>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</si>
  <si>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</si>
  <si>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</si>
  <si>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</si>
  <si>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</si>
  <si>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</si>
  <si>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</si>
  <si>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</si>
  <si>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</si>
  <si>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</si>
  <si>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</si>
  <si>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</si>
  <si>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</si>
  <si>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</si>
  <si>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</si>
  <si>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</si>
  <si>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</si>
  <si>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</si>
  <si>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</si>
  <si>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</si>
  <si>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</si>
  <si>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</si>
  <si>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</si>
  <si>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</si>
  <si>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</si>
  <si>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</si>
  <si>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</si>
  <si>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</si>
  <si>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</si>
  <si>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</si>
  <si>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</si>
  <si>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</si>
  <si>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</si>
  <si>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</si>
  <si>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</si>
  <si>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</si>
  <si>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</si>
  <si>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</si>
  <si>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</si>
  <si>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</si>
  <si>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</si>
  <si>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</si>
  <si>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</si>
  <si>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</si>
  <si>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</si>
  <si>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</si>
  <si>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</si>
  <si>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</si>
  <si>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</si>
  <si>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</si>
  <si>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</si>
  <si>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</si>
  <si>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</si>
  <si>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</si>
  <si>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</si>
  <si>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</si>
  <si>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</si>
  <si>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</si>
  <si>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</si>
  <si>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</si>
  <si>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</si>
  <si>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</si>
  <si>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</si>
  <si>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</si>
  <si>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</si>
  <si>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</si>
  <si>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</si>
  <si>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</si>
  <si>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</si>
  <si>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</si>
  <si>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</si>
  <si>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</si>
  <si>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</si>
  <si>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</si>
  <si>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</si>
  <si>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</si>
  <si>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</si>
  <si>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</si>
  <si>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</si>
  <si>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</si>
  <si>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</si>
  <si>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</si>
  <si>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</si>
  <si>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</si>
  <si>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</si>
  <si>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</si>
  <si>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</si>
  <si>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</si>
  <si>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</si>
  <si>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</si>
  <si>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</si>
  <si>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</si>
  <si>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</si>
  <si>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</si>
  <si>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</si>
  <si>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</si>
  <si>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</si>
  <si>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</si>
  <si>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</si>
  <si>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</si>
  <si>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</si>
  <si>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</si>
  <si>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</si>
  <si>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</si>
  <si>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</si>
  <si>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</si>
  <si>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</si>
  <si>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</si>
  <si>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</si>
  <si>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</si>
  <si>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</si>
  <si>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</si>
  <si>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</si>
  <si>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</si>
  <si>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</si>
  <si>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</si>
  <si>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</si>
  <si>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</si>
  <si>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</si>
  <si>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</si>
  <si>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</si>
  <si>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</si>
  <si>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</si>
  <si>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</si>
  <si>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</si>
  <si>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</si>
  <si>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</si>
  <si>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</si>
  <si>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</si>
  <si>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</si>
  <si>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</si>
  <si>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</si>
  <si>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</si>
  <si>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</si>
  <si>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</si>
  <si>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</si>
  <si>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</si>
  <si>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</si>
  <si>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</si>
  <si>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</si>
  <si>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</si>
  <si>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</si>
  <si>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</si>
  <si>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</si>
  <si>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</si>
  <si>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</si>
  <si>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</si>
  <si>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</si>
  <si>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</si>
  <si>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</si>
  <si>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</si>
  <si>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</si>
  <si>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</si>
  <si>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</si>
  <si>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</si>
  <si>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</si>
  <si>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</si>
  <si>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</si>
  <si>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</si>
  <si>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</si>
  <si>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</si>
  <si>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</si>
  <si>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</si>
  <si>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</si>
  <si>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</si>
  <si>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</si>
  <si>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</si>
  <si>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</si>
  <si>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</si>
  <si>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</si>
  <si>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</si>
  <si>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</si>
  <si>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</si>
  <si>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</si>
  <si>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</si>
  <si>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</si>
  <si>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</si>
  <si>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</si>
  <si>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</si>
  <si>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</si>
  <si>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</si>
  <si>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</si>
  <si>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</si>
  <si>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</si>
  <si>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</si>
  <si>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</si>
  <si>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</si>
  <si>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</si>
  <si>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</si>
  <si>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</si>
  <si>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</si>
  <si>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</si>
  <si>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Southwest Antennas, inc.</t>
  </si>
  <si>
    <t>Connector transitions used on filters</t>
  </si>
  <si>
    <t>Megan LeBaron</t>
  </si>
  <si>
    <t>megan@southwestantennas.com</t>
  </si>
  <si>
    <t>858-247-0449</t>
  </si>
  <si>
    <t>VP of Operations</t>
  </si>
  <si>
    <t>CMRT report</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</si>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</sst>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megan@southwestantenna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egan@southwestantenna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59" zoomScalePageLayoutView="70" workbookViewId="0">
      <selection activeCell="D70" sqref="D70:E70"/>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492</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 (*)</v>
      </c>
      <c r="C10" s="122"/>
      <c r="D10" s="367" t="s">
        <v>15856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15859</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45611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15862</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12372</v>
      </c>
      <c r="E83" s="327"/>
      <c r="F83" s="57"/>
      <c r="G83" s="328" t="s">
        <v>15861</v>
      </c>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Yes</v>
      </c>
    </row>
    <row r="101" spans="2:7" ht="15.75" hidden="1">
      <c r="B101" s="236" t="s">
        <v>2464</v>
      </c>
      <c r="D101" s="282" t="str">
        <f>IF(AND(OR($D$27="Yes",$D$27=""),OR($D$33="Yes",$D$33="")),"Unknown","")</f>
        <v/>
      </c>
      <c r="E101" s="282" t="str">
        <f>IF(AND(OR($D$26="Yes",$D$26=""),OR($D$32="Yes",$D$32="")),"None","")</f>
        <v/>
      </c>
      <c r="G101" s="282" t="str">
        <f>IF(OR($D$28="Yes",$D$28=""),"No","")</f>
        <v>No</v>
      </c>
    </row>
    <row r="102" spans="2:7" ht="15.75" hidden="1">
      <c r="B102" s="236" t="s">
        <v>2465</v>
      </c>
      <c r="D102" s="282" t="str">
        <f>IF(AND(OR($D$28="Yes",$D$28=""),OR($D$34="Yes",$D$34="")),"Yes","")</f>
        <v>Yes</v>
      </c>
      <c r="E102" s="282" t="str">
        <f>IF(AND(OR($D$27="Yes",$D$27=""),OR($D$33="Yes",$D$33="")),"100%","")</f>
        <v/>
      </c>
      <c r="G102" s="282" t="str">
        <f>IF(OR($D$29="Yes",$D$29=""),"Yes","")</f>
        <v/>
      </c>
    </row>
    <row r="103" spans="2:7" ht="15.75" hidden="1">
      <c r="B103" s="236" t="s">
        <v>2466</v>
      </c>
      <c r="D103" s="282" t="str">
        <f>IF(AND(OR($D$28="Yes",$D$28=""),OR($D$34="Yes",$D$34="")),"No","")</f>
        <v>No</v>
      </c>
      <c r="E103" s="282" t="str">
        <f>IF(AND(OR($D$27="Yes",$D$27=""),OR($D$33="Yes",$D$33="")),"Greater than 90%","")</f>
        <v/>
      </c>
      <c r="G103" s="282" t="str">
        <f>IF(OR($D$29="Yes",$D$29=""),"No","")</f>
        <v/>
      </c>
    </row>
    <row r="104" spans="2:7" ht="15.75" hidden="1">
      <c r="B104" s="236" t="s">
        <v>487</v>
      </c>
      <c r="D104" s="282" t="str">
        <f>IF(AND(OR($D$28="Yes",$D$28=""),OR($D$34="Yes",$D$34="")),"Unknown","")</f>
        <v>Unknown</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AF55EF4-6A5B-4D03-A62E-05F75438FF02}"/>
    <hyperlink ref="D20" r:id="rId4" xr:uid="{B2B2930C-E1CB-4A20-9BF6-BED5C3A4831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5" sqref="C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2134</v>
      </c>
      <c r="D5" s="230"/>
      <c r="E5" s="182" t="str">
        <f ca="1">IF(ISERROR($V5),"",OFFSET('Smelter Look-up'!$D$4,$V5-4,0)&amp;"")</f>
        <v>CHINA</v>
      </c>
      <c r="F5" s="182" t="str">
        <f ca="1">IF(ISERROR($V5),"",OFFSET('Smelter Look-up'!$E$4,$V5-4,0))</f>
        <v>CID001149</v>
      </c>
      <c r="G5" s="182" t="str">
        <f ca="1">IF(C5=$X$4,IF(ISERROR($V5),"Enter smelter details","RMI"),IF(ISERROR($V5),"",OFFSET('Smelter Look-up'!$F$4,$V5-4,0)))</f>
        <v>RMI</v>
      </c>
      <c r="H5" s="183">
        <f ca="1">IF(ISERROR($V5),"",OFFSET('Smelter Look-up'!$G$4,$V5-4,0))</f>
        <v>0</v>
      </c>
      <c r="I5" s="184" t="str">
        <f ca="1">IF(ISERROR($V5),"",OFFSET('Smelter Look-up'!$H$4,$V5-4,0))</f>
        <v>Kwai Chung</v>
      </c>
      <c r="J5" s="184" t="str">
        <f ca="1">IF(ISERROR($V5),"",OFFSET('Smelter Look-up'!$I$4,$V5-4,0))</f>
        <v>Hong Kong SAR</v>
      </c>
      <c r="K5" s="224"/>
      <c r="L5" s="224"/>
      <c r="M5" s="224"/>
      <c r="N5" s="224"/>
      <c r="O5" s="224"/>
      <c r="P5" s="185"/>
      <c r="Q5" s="225"/>
      <c r="R5" s="182" t="str">
        <f ca="1">IF(ISERROR($V5),"",OFFSET('Smelter Look-up'!$C$4,$V5-4,0)&amp;"")</f>
        <v>Metalor Technologies (Hong Kong) Ltd.</v>
      </c>
      <c r="S5" s="181" t="str">
        <f ca="1">IF(B5="","",IF(ISERROR(MATCH($E5,CL,0)),"Unknown",INDIRECT("'C'!$A$"&amp;MATCH($E5,CL,0)+1)))</f>
        <v>CN</v>
      </c>
      <c r="T5" s="181" t="str">
        <f ca="1">IF(B5="","",IF(ISERROR(MATCH($J5,SorP!$B$1:$B$6226,0)),"",INDIRECT("'SorP'!$A$"&amp;MATCH($S5&amp;$J5,SorP!C:C,0))))</f>
        <v>CN-HK</v>
      </c>
      <c r="U5" s="201"/>
      <c r="V5" s="226">
        <f>IF(C5="",NA(),IF(OR(C5="Smelter not listed",C5="Smelter not yet identified"),MATCH($B5&amp;$D5,'Smelter Look-up'!$J:$J,0),MATCH($B5&amp;$C5,'Smelter Look-up'!$J:$J,0)))</f>
        <v>183</v>
      </c>
      <c r="X5" s="227">
        <f t="shared" ref="X5" ca="1" si="0">IF(AND(C5="Smelter not listed",OR(LEN(D5)=0,LEN(E5)=0)),1,0)</f>
        <v>0</v>
      </c>
      <c r="AB5" s="228" t="str">
        <f t="shared" ref="AB5" si="1">B5&amp;C5</f>
        <v>GoldMetalor Technologies (Hong Kong) Ltd.</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AB45B3F-2B76-4B43-A9FD-497E27E3819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3" activePane="bottomRight" state="frozen"/>
      <selection activeCell="A4" sqref="A4"/>
      <selection pane="topRight" activeCell="A4" sqref="A4"/>
      <selection pane="bottomLeft" activeCell="A4" sqref="A4"/>
      <selection pane="bottomRight" activeCell="D36" sqref="D36"/>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Southwest Antennas,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Connector transitions used on filters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Megan LeBaron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megan@southwestantennas.com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858-247-0449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Megan LeBaron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megan@southwestantennas.com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45611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using other format (describe)</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tabSelected="1" zoomScalePageLayoutView="70" workbookViewId="0">
      <pane xSplit="2" ySplit="5" topLeftCell="C6" activePane="bottomRight" state="frozen"/>
      <selection activeCell="A4" sqref="A4"/>
      <selection pane="topRight" activeCell="A4" sqref="A4"/>
      <selection pane="bottomLeft" activeCell="A4" sqref="A4"/>
      <selection pane="bottomRight" activeCell="B6" sqref="B6:C7"/>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751DF59-51BD-4134-93FC-5BEB8CCB2E8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E5AEDABB-0E68-4338-92E4-D58A2B92F17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B0ED6E-82C4-415E-8C3F-AEF5C57C8E10}"/>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Megan Lebaron</cp:lastModifiedBy>
  <cp:lastPrinted>2015-04-21T20:47:43Z</cp:lastPrinted>
  <dcterms:created xsi:type="dcterms:W3CDTF">2010-06-21T21:00:23Z</dcterms:created>
  <dcterms:modified xsi:type="dcterms:W3CDTF">2024-11-20T18:25:39Z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