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codeName="ThisWorkbook" autoCompressPictures="0"/>
  <mc:AlternateContent xmlns:mc="http://schemas.openxmlformats.org/markup-compatibility/2006">
    <mc:Choice Requires="x15">
      <x15ac:absPath xmlns:x15ac="http://schemas.microsoft.com/office/spreadsheetml/2010/11/ac" url="S:\KCB Library\Quality\Conflict Minerals\"/>
    </mc:Choice>
  </mc:AlternateContent>
  <xr:revisionPtr revIDLastSave="0" documentId="8_{3BE2C9C5-B4DB-4886-905F-23F5C9EDD200}" xr6:coauthVersionLast="36" xr6:coauthVersionMax="36"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5080" yWindow="-120" windowWidth="25440" windowHeight="1539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E5" i="5" s="1"/>
  <c r="X5" i="5" s="1"/>
  <c r="J5" i="5"/>
  <c r="T5" i="5" s="1"/>
  <c r="V6" i="5"/>
  <c r="I6" i="5" s="1"/>
  <c r="J6" i="5"/>
  <c r="T6" i="5" s="1"/>
  <c r="V7" i="5"/>
  <c r="J7" i="5" s="1"/>
  <c r="T7" i="5" s="1"/>
  <c r="C8" i="5"/>
  <c r="V8" i="5"/>
  <c r="J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E8" i="5"/>
  <c r="X8" i="5" s="1"/>
  <c r="V9" i="5"/>
  <c r="E9" i="5"/>
  <c r="X9" i="5" s="1"/>
  <c r="V10" i="5"/>
  <c r="E10" i="5"/>
  <c r="V11" i="5"/>
  <c r="E11" i="5"/>
  <c r="X11" i="5" s="1"/>
  <c r="V12" i="5"/>
  <c r="E12" i="5"/>
  <c r="X12" i="5" s="1"/>
  <c r="V13" i="5"/>
  <c r="E13" i="5"/>
  <c r="X13" i="5" s="1"/>
  <c r="V14" i="5"/>
  <c r="E14" i="5"/>
  <c r="X14" i="5" s="1"/>
  <c r="V15" i="5"/>
  <c r="E15" i="5"/>
  <c r="X15" i="5" s="1"/>
  <c r="V16" i="5"/>
  <c r="E16" i="5"/>
  <c r="V17" i="5"/>
  <c r="E17" i="5"/>
  <c r="V18" i="5"/>
  <c r="E18" i="5"/>
  <c r="X18" i="5" s="1"/>
  <c r="V19" i="5"/>
  <c r="E19" i="5"/>
  <c r="V20" i="5"/>
  <c r="E20" i="5"/>
  <c r="X20" i="5" s="1"/>
  <c r="V21" i="5"/>
  <c r="E21" i="5"/>
  <c r="X21" i="5" s="1"/>
  <c r="V22" i="5"/>
  <c r="E22" i="5"/>
  <c r="X22" i="5" s="1"/>
  <c r="V23" i="5"/>
  <c r="E23" i="5"/>
  <c r="X23" i="5" s="1"/>
  <c r="V24" i="5"/>
  <c r="E24" i="5"/>
  <c r="X24" i="5" s="1"/>
  <c r="V25" i="5"/>
  <c r="E25" i="5"/>
  <c r="V26" i="5"/>
  <c r="E26" i="5"/>
  <c r="X26" i="5" s="1"/>
  <c r="V27" i="5"/>
  <c r="E27" i="5"/>
  <c r="X27" i="5" s="1"/>
  <c r="V28" i="5"/>
  <c r="E28" i="5"/>
  <c r="X28" i="5" s="1"/>
  <c r="V29" i="5"/>
  <c r="E29" i="5"/>
  <c r="V30" i="5"/>
  <c r="E30" i="5"/>
  <c r="X30" i="5" s="1"/>
  <c r="V31" i="5"/>
  <c r="E31" i="5"/>
  <c r="X31" i="5" s="1"/>
  <c r="V32" i="5"/>
  <c r="E32" i="5"/>
  <c r="X32" i="5" s="1"/>
  <c r="V33" i="5"/>
  <c r="E33" i="5"/>
  <c r="X33" i="5" s="1"/>
  <c r="V34" i="5"/>
  <c r="E34" i="5"/>
  <c r="V35" i="5"/>
  <c r="E35" i="5"/>
  <c r="X35" i="5" s="1"/>
  <c r="V36" i="5"/>
  <c r="E36" i="5"/>
  <c r="X36" i="5" s="1"/>
  <c r="V37" i="5"/>
  <c r="E37" i="5"/>
  <c r="V38" i="5"/>
  <c r="E38" i="5"/>
  <c r="X38" i="5" s="1"/>
  <c r="V39" i="5"/>
  <c r="E39" i="5"/>
  <c r="X39" i="5" s="1"/>
  <c r="V40" i="5"/>
  <c r="E40" i="5"/>
  <c r="X40" i="5" s="1"/>
  <c r="V41" i="5"/>
  <c r="E41" i="5"/>
  <c r="X41" i="5" s="1"/>
  <c r="V42" i="5"/>
  <c r="E42" i="5"/>
  <c r="X42" i="5" s="1"/>
  <c r="V43" i="5"/>
  <c r="E43" i="5"/>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V128" i="5"/>
  <c r="E128" i="5"/>
  <c r="X128" i="5" s="1"/>
  <c r="V129" i="5"/>
  <c r="E129" i="5"/>
  <c r="X129" i="5" s="1"/>
  <c r="V130" i="5"/>
  <c r="E130" i="5"/>
  <c r="X130" i="5" s="1"/>
  <c r="V131" i="5"/>
  <c r="E131" i="5"/>
  <c r="V132" i="5"/>
  <c r="E132" i="5"/>
  <c r="X132" i="5" s="1"/>
  <c r="V133" i="5"/>
  <c r="E133" i="5"/>
  <c r="V134" i="5"/>
  <c r="E134" i="5"/>
  <c r="X134" i="5" s="1"/>
  <c r="V135" i="5"/>
  <c r="E135" i="5"/>
  <c r="X135" i="5" s="1"/>
  <c r="V136" i="5"/>
  <c r="E136" i="5"/>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V161" i="5"/>
  <c r="E161" i="5"/>
  <c r="X161" i="5" s="1"/>
  <c r="V162" i="5"/>
  <c r="E162" i="5"/>
  <c r="X162" i="5" s="1"/>
  <c r="V163" i="5"/>
  <c r="E163" i="5"/>
  <c r="X163" i="5" s="1"/>
  <c r="V164" i="5"/>
  <c r="E164" i="5"/>
  <c r="X164" i="5" s="1"/>
  <c r="V165" i="5"/>
  <c r="E165" i="5"/>
  <c r="X165" i="5" s="1"/>
  <c r="V166" i="5"/>
  <c r="E166" i="5"/>
  <c r="V167" i="5"/>
  <c r="E167" i="5"/>
  <c r="X167" i="5" s="1"/>
  <c r="V168" i="5"/>
  <c r="E168" i="5"/>
  <c r="X168" i="5" s="1"/>
  <c r="V169" i="5"/>
  <c r="E169" i="5"/>
  <c r="X169" i="5" s="1"/>
  <c r="V170" i="5"/>
  <c r="E170" i="5"/>
  <c r="X170" i="5" s="1"/>
  <c r="V171" i="5"/>
  <c r="E171" i="5"/>
  <c r="X171" i="5" s="1"/>
  <c r="V172" i="5"/>
  <c r="E172" i="5"/>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V182" i="5"/>
  <c r="E182" i="5"/>
  <c r="X182" i="5" s="1"/>
  <c r="V183" i="5"/>
  <c r="E183" i="5"/>
  <c r="X183" i="5" s="1"/>
  <c r="V184" i="5"/>
  <c r="E184" i="5"/>
  <c r="X184" i="5" s="1"/>
  <c r="V185" i="5"/>
  <c r="E185" i="5"/>
  <c r="X185" i="5" s="1"/>
  <c r="V186" i="5"/>
  <c r="E186" i="5"/>
  <c r="X186" i="5" s="1"/>
  <c r="V187" i="5"/>
  <c r="E187" i="5"/>
  <c r="V188" i="5"/>
  <c r="E188" i="5"/>
  <c r="X188" i="5" s="1"/>
  <c r="V189" i="5"/>
  <c r="E189" i="5"/>
  <c r="X189" i="5" s="1"/>
  <c r="V190" i="5"/>
  <c r="E190" i="5"/>
  <c r="V191" i="5"/>
  <c r="E191" i="5"/>
  <c r="X191" i="5" s="1"/>
  <c r="V192" i="5"/>
  <c r="E192" i="5"/>
  <c r="X192" i="5" s="1"/>
  <c r="V193" i="5"/>
  <c r="E193" i="5"/>
  <c r="X193" i="5" s="1"/>
  <c r="V194" i="5"/>
  <c r="E194" i="5"/>
  <c r="X194" i="5" s="1"/>
  <c r="V195" i="5"/>
  <c r="E195" i="5"/>
  <c r="X195" i="5" s="1"/>
  <c r="V196" i="5"/>
  <c r="E196" i="5"/>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V305" i="5"/>
  <c r="E305" i="5"/>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V341" i="5"/>
  <c r="E341" i="5"/>
  <c r="X341" i="5" s="1"/>
  <c r="V342" i="5"/>
  <c r="E342" i="5"/>
  <c r="X342" i="5" s="1"/>
  <c r="V343" i="5"/>
  <c r="E343" i="5"/>
  <c r="X343" i="5" s="1"/>
  <c r="V344" i="5"/>
  <c r="E344" i="5"/>
  <c r="X344" i="5" s="1"/>
  <c r="V345" i="5"/>
  <c r="E345" i="5"/>
  <c r="X345" i="5" s="1"/>
  <c r="V346" i="5"/>
  <c r="E346" i="5"/>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V359" i="5"/>
  <c r="E359" i="5"/>
  <c r="X359" i="5" s="1"/>
  <c r="V360" i="5"/>
  <c r="E360" i="5"/>
  <c r="X360" i="5" s="1"/>
  <c r="V361" i="5"/>
  <c r="E361" i="5"/>
  <c r="X361" i="5" s="1"/>
  <c r="V362" i="5"/>
  <c r="E362" i="5"/>
  <c r="X362" i="5" s="1"/>
  <c r="V363" i="5"/>
  <c r="E363" i="5"/>
  <c r="X363" i="5" s="1"/>
  <c r="V364" i="5"/>
  <c r="E364" i="5"/>
  <c r="V365" i="5"/>
  <c r="E365" i="5"/>
  <c r="V366" i="5"/>
  <c r="E366" i="5"/>
  <c r="X366" i="5" s="1"/>
  <c r="V367" i="5"/>
  <c r="E367" i="5"/>
  <c r="X367" i="5" s="1"/>
  <c r="V368" i="5"/>
  <c r="E368" i="5"/>
  <c r="X368" i="5" s="1"/>
  <c r="V369" i="5"/>
  <c r="E369" i="5"/>
  <c r="X369" i="5" s="1"/>
  <c r="V370" i="5"/>
  <c r="E370" i="5"/>
  <c r="V371" i="5"/>
  <c r="E371" i="5"/>
  <c r="X371" i="5" s="1"/>
  <c r="V372" i="5"/>
  <c r="E372" i="5"/>
  <c r="X372" i="5" s="1"/>
  <c r="V373" i="5"/>
  <c r="E373" i="5"/>
  <c r="X373" i="5" s="1"/>
  <c r="V374" i="5"/>
  <c r="E374" i="5"/>
  <c r="X374" i="5" s="1"/>
  <c r="V375" i="5"/>
  <c r="E375" i="5"/>
  <c r="X375" i="5" s="1"/>
  <c r="V376" i="5"/>
  <c r="E376" i="5"/>
  <c r="V377" i="5"/>
  <c r="E377" i="5"/>
  <c r="X377" i="5" s="1"/>
  <c r="V378" i="5"/>
  <c r="E378" i="5"/>
  <c r="X378" i="5" s="1"/>
  <c r="V379" i="5"/>
  <c r="E379" i="5"/>
  <c r="X379" i="5" s="1"/>
  <c r="V380" i="5"/>
  <c r="E380" i="5"/>
  <c r="X380" i="5" s="1"/>
  <c r="V381" i="5"/>
  <c r="E381" i="5"/>
  <c r="X381" i="5" s="1"/>
  <c r="V382" i="5"/>
  <c r="E382" i="5"/>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V413" i="5"/>
  <c r="E413" i="5"/>
  <c r="X413" i="5" s="1"/>
  <c r="V414" i="5"/>
  <c r="E414" i="5"/>
  <c r="X414" i="5" s="1"/>
  <c r="V415" i="5"/>
  <c r="E415" i="5"/>
  <c r="X415" i="5" s="1"/>
  <c r="V416" i="5"/>
  <c r="E416" i="5"/>
  <c r="X416" i="5" s="1"/>
  <c r="V417" i="5"/>
  <c r="E417" i="5"/>
  <c r="X417" i="5" s="1"/>
  <c r="V418" i="5"/>
  <c r="E418" i="5"/>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V467" i="5"/>
  <c r="E467" i="5"/>
  <c r="X467" i="5" s="1"/>
  <c r="V468" i="5"/>
  <c r="E468" i="5"/>
  <c r="X468" i="5" s="1"/>
  <c r="V469" i="5"/>
  <c r="E469" i="5"/>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V527" i="5"/>
  <c r="E527" i="5"/>
  <c r="X527" i="5" s="1"/>
  <c r="V528" i="5"/>
  <c r="E528" i="5"/>
  <c r="X528" i="5" s="1"/>
  <c r="V529" i="5"/>
  <c r="E529" i="5"/>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V623" i="5"/>
  <c r="E623" i="5"/>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V654" i="5"/>
  <c r="E654" i="5"/>
  <c r="X654" i="5" s="1"/>
  <c r="V655" i="5"/>
  <c r="E655" i="5"/>
  <c r="X655" i="5" s="1"/>
  <c r="V656" i="5"/>
  <c r="E656" i="5"/>
  <c r="X656" i="5" s="1"/>
  <c r="V657" i="5"/>
  <c r="E657" i="5"/>
  <c r="X657" i="5" s="1"/>
  <c r="V658" i="5"/>
  <c r="E658" i="5"/>
  <c r="X658" i="5" s="1"/>
  <c r="V659" i="5"/>
  <c r="E659" i="5"/>
  <c r="X659" i="5" s="1"/>
  <c r="V660" i="5"/>
  <c r="E660" i="5"/>
  <c r="X660" i="5" s="1"/>
  <c r="V661" i="5"/>
  <c r="E661" i="5"/>
  <c r="V662" i="5"/>
  <c r="E662" i="5"/>
  <c r="X662" i="5" s="1"/>
  <c r="V663" i="5"/>
  <c r="E663" i="5"/>
  <c r="X663" i="5" s="1"/>
  <c r="V664" i="5"/>
  <c r="E664" i="5"/>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V810" i="5"/>
  <c r="E810" i="5"/>
  <c r="X810" i="5" s="1"/>
  <c r="V811" i="5"/>
  <c r="E811" i="5"/>
  <c r="X811" i="5" s="1"/>
  <c r="V812" i="5"/>
  <c r="E812" i="5"/>
  <c r="X812" i="5" s="1"/>
  <c r="V813" i="5"/>
  <c r="E813" i="5"/>
  <c r="X813" i="5" s="1"/>
  <c r="V814" i="5"/>
  <c r="E814" i="5"/>
  <c r="X814" i="5" s="1"/>
  <c r="V815" i="5"/>
  <c r="E815" i="5"/>
  <c r="X815" i="5" s="1"/>
  <c r="V816" i="5"/>
  <c r="E816" i="5"/>
  <c r="X816" i="5" s="1"/>
  <c r="V817" i="5"/>
  <c r="E817" i="5"/>
  <c r="V818" i="5"/>
  <c r="E818" i="5"/>
  <c r="X818" i="5" s="1"/>
  <c r="V819" i="5"/>
  <c r="E819" i="5"/>
  <c r="X819" i="5" s="1"/>
  <c r="V820" i="5"/>
  <c r="E820" i="5"/>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V833" i="5"/>
  <c r="E833" i="5"/>
  <c r="X833" i="5" s="1"/>
  <c r="V834" i="5"/>
  <c r="E834" i="5"/>
  <c r="X834" i="5" s="1"/>
  <c r="V835" i="5"/>
  <c r="E835" i="5"/>
  <c r="X835" i="5" s="1"/>
  <c r="V836" i="5"/>
  <c r="E836" i="5"/>
  <c r="X836" i="5" s="1"/>
  <c r="V837" i="5"/>
  <c r="E837" i="5"/>
  <c r="X837" i="5" s="1"/>
  <c r="V838" i="5"/>
  <c r="E838" i="5"/>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V941" i="5"/>
  <c r="E941" i="5"/>
  <c r="X941" i="5" s="1"/>
  <c r="V942" i="5"/>
  <c r="E942" i="5"/>
  <c r="X942" i="5" s="1"/>
  <c r="V943" i="5"/>
  <c r="E943" i="5"/>
  <c r="X943" i="5" s="1"/>
  <c r="V944" i="5"/>
  <c r="E944" i="5"/>
  <c r="X944" i="5" s="1"/>
  <c r="V945" i="5"/>
  <c r="E945" i="5"/>
  <c r="X945" i="5" s="1"/>
  <c r="V946" i="5"/>
  <c r="E946" i="5"/>
  <c r="X946" i="5" s="1"/>
  <c r="V947" i="5"/>
  <c r="E947" i="5"/>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V972" i="5"/>
  <c r="E972" i="5"/>
  <c r="X972" i="5" s="1"/>
  <c r="V973" i="5"/>
  <c r="E973" i="5"/>
  <c r="X973" i="5" s="1"/>
  <c r="V974" i="5"/>
  <c r="E974" i="5"/>
  <c r="X974" i="5" s="1"/>
  <c r="V975" i="5"/>
  <c r="E975" i="5"/>
  <c r="X975" i="5" s="1"/>
  <c r="V976" i="5"/>
  <c r="E976" i="5"/>
  <c r="X976" i="5" s="1"/>
  <c r="V977" i="5"/>
  <c r="E977" i="5"/>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V1175" i="5"/>
  <c r="E1175" i="5"/>
  <c r="X1175" i="5" s="1"/>
  <c r="V1176" i="5"/>
  <c r="E1176" i="5"/>
  <c r="X1176" i="5" s="1"/>
  <c r="V1177" i="5"/>
  <c r="E1177" i="5"/>
  <c r="X1177" i="5" s="1"/>
  <c r="V1178" i="5"/>
  <c r="E1178" i="5"/>
  <c r="X1178" i="5" s="1"/>
  <c r="V1179" i="5"/>
  <c r="E1179" i="5"/>
  <c r="X1179" i="5" s="1"/>
  <c r="V1180" i="5"/>
  <c r="E1180" i="5"/>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V1284" i="5"/>
  <c r="E1284" i="5"/>
  <c r="X1284" i="5" s="1"/>
  <c r="V1285" i="5"/>
  <c r="E1285" i="5"/>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V1331" i="5"/>
  <c r="E1331" i="5"/>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V1379" i="5"/>
  <c r="E1379" i="5"/>
  <c r="X1379" i="5" s="1"/>
  <c r="V1380" i="5"/>
  <c r="E1380" i="5"/>
  <c r="X1380" i="5" s="1"/>
  <c r="V1381" i="5"/>
  <c r="E1381" i="5"/>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V1514" i="5"/>
  <c r="E1514" i="5"/>
  <c r="X1514" i="5" s="1"/>
  <c r="V1515" i="5"/>
  <c r="E1515" i="5"/>
  <c r="X1515" i="5" s="1"/>
  <c r="V1516" i="5"/>
  <c r="E1516" i="5"/>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V1670" i="5"/>
  <c r="E1670" i="5"/>
  <c r="X1670" i="5" s="1"/>
  <c r="V1671" i="5"/>
  <c r="E1671" i="5"/>
  <c r="X1671" i="5" s="1"/>
  <c r="V1672" i="5"/>
  <c r="E1672" i="5"/>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V1703" i="5"/>
  <c r="E1703" i="5"/>
  <c r="X1703" i="5" s="1"/>
  <c r="V1704" i="5"/>
  <c r="E1704" i="5"/>
  <c r="X1704" i="5" s="1"/>
  <c r="V1705" i="5"/>
  <c r="E1705" i="5"/>
  <c r="X1705" i="5" s="1"/>
  <c r="V1706" i="5"/>
  <c r="E1706" i="5"/>
  <c r="X1706" i="5" s="1"/>
  <c r="V1707" i="5"/>
  <c r="E1707" i="5"/>
  <c r="X1707" i="5" s="1"/>
  <c r="V1708" i="5"/>
  <c r="E1708" i="5"/>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V1841" i="5"/>
  <c r="E1841" i="5"/>
  <c r="V1842" i="5"/>
  <c r="E1842" i="5"/>
  <c r="X1842" i="5" s="1"/>
  <c r="V1843" i="5"/>
  <c r="E1843" i="5"/>
  <c r="X1843" i="5" s="1"/>
  <c r="V1844" i="5"/>
  <c r="E1844" i="5"/>
  <c r="X1844" i="5" s="1"/>
  <c r="V1845" i="5"/>
  <c r="E1845" i="5"/>
  <c r="X1845" i="5" s="1"/>
  <c r="V1846" i="5"/>
  <c r="E1846" i="5"/>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V1889" i="5"/>
  <c r="E1889" i="5"/>
  <c r="X1889" i="5" s="1"/>
  <c r="V1890" i="5"/>
  <c r="E1890" i="5"/>
  <c r="X1890" i="5" s="1"/>
  <c r="V1891" i="5"/>
  <c r="E1891" i="5"/>
  <c r="X1891" i="5" s="1"/>
  <c r="V1892" i="5"/>
  <c r="E1892" i="5"/>
  <c r="X1892" i="5" s="1"/>
  <c r="V1893" i="5"/>
  <c r="E1893" i="5"/>
  <c r="X1893" i="5" s="1"/>
  <c r="V1894" i="5"/>
  <c r="E1894" i="5"/>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V2057" i="5"/>
  <c r="E2057" i="5"/>
  <c r="X2057" i="5" s="1"/>
  <c r="V2058" i="5"/>
  <c r="E2058" i="5"/>
  <c r="X2058" i="5" s="1"/>
  <c r="V2059" i="5"/>
  <c r="E2059" i="5"/>
  <c r="X2059" i="5" s="1"/>
  <c r="V2060" i="5"/>
  <c r="E2060" i="5"/>
  <c r="X2060" i="5" s="1"/>
  <c r="V2061" i="5"/>
  <c r="E2061" i="5"/>
  <c r="X2061" i="5" s="1"/>
  <c r="V2062" i="5"/>
  <c r="E2062" i="5"/>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V2099" i="5"/>
  <c r="E2099" i="5"/>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V2129" i="5"/>
  <c r="E2129" i="5"/>
  <c r="X2129" i="5" s="1"/>
  <c r="V2130" i="5"/>
  <c r="E2130" i="5"/>
  <c r="X2130" i="5" s="1"/>
  <c r="V2131" i="5"/>
  <c r="E2131" i="5"/>
  <c r="X2131" i="5" s="1"/>
  <c r="V2132" i="5"/>
  <c r="E2132" i="5"/>
  <c r="X2132" i="5" s="1"/>
  <c r="V2133" i="5"/>
  <c r="E2133" i="5"/>
  <c r="X2133" i="5" s="1"/>
  <c r="V2134" i="5"/>
  <c r="E2134" i="5"/>
  <c r="X2134" i="5" s="1"/>
  <c r="V2135" i="5"/>
  <c r="E2135" i="5"/>
  <c r="V2136" i="5"/>
  <c r="E2136" i="5"/>
  <c r="X2136" i="5" s="1"/>
  <c r="V2137" i="5"/>
  <c r="E2137" i="5"/>
  <c r="X2137" i="5" s="1"/>
  <c r="V2138" i="5"/>
  <c r="E2138" i="5"/>
  <c r="X2138" i="5" s="1"/>
  <c r="V2139" i="5"/>
  <c r="E2139" i="5"/>
  <c r="X2139" i="5" s="1"/>
  <c r="V2140" i="5"/>
  <c r="E2140" i="5"/>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V2201" i="5"/>
  <c r="E2201" i="5"/>
  <c r="X2201" i="5" s="1"/>
  <c r="V2202" i="5"/>
  <c r="E2202" i="5"/>
  <c r="X2202" i="5" s="1"/>
  <c r="V2203" i="5"/>
  <c r="E2203" i="5"/>
  <c r="X2203" i="5" s="1"/>
  <c r="V2204" i="5"/>
  <c r="E2204" i="5"/>
  <c r="X2204" i="5" s="1"/>
  <c r="V2205" i="5"/>
  <c r="E2205" i="5"/>
  <c r="X2205" i="5" s="1"/>
  <c r="V2206" i="5"/>
  <c r="E2206" i="5"/>
  <c r="V2207" i="5"/>
  <c r="E2207" i="5"/>
  <c r="X2207" i="5" s="1"/>
  <c r="V2208" i="5"/>
  <c r="E2208" i="5"/>
  <c r="X2208" i="5" s="1"/>
  <c r="V2209" i="5"/>
  <c r="E2209" i="5"/>
  <c r="X2209" i="5" s="1"/>
  <c r="V2210" i="5"/>
  <c r="E2210" i="5"/>
  <c r="X2210" i="5" s="1"/>
  <c r="V2211" i="5"/>
  <c r="E2211" i="5"/>
  <c r="X2211" i="5" s="1"/>
  <c r="V2212" i="5"/>
  <c r="E2212" i="5"/>
  <c r="X2212" i="5" s="1"/>
  <c r="V2213" i="5"/>
  <c r="E2213" i="5"/>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V2472" i="5"/>
  <c r="E2472" i="5"/>
  <c r="X2472" i="5" s="1"/>
  <c r="V2473" i="5"/>
  <c r="E2473" i="5"/>
  <c r="X2473" i="5" s="1"/>
  <c r="V2474" i="5"/>
  <c r="E2474" i="5"/>
  <c r="X2474" i="5" s="1"/>
  <c r="V2475" i="5"/>
  <c r="E2475" i="5"/>
  <c r="X2475" i="5" s="1"/>
  <c r="V2476" i="5"/>
  <c r="E2476" i="5"/>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5" i="8"/>
  <c r="K5" i="8"/>
  <c r="B10" i="6"/>
  <c r="G10" i="6" s="1"/>
  <c r="H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c r="B56" i="6"/>
  <c r="G56" i="6" s="1"/>
  <c r="B55" i="6"/>
  <c r="G55" i="6" s="1"/>
  <c r="B54" i="6"/>
  <c r="G54" i="6" s="1"/>
  <c r="B17" i="6"/>
  <c r="B16" i="6"/>
  <c r="B15" i="6"/>
  <c r="B14" i="6"/>
  <c r="G14" i="6"/>
  <c r="H14" i="6"/>
  <c r="K65" i="6" s="1"/>
  <c r="H13" i="6"/>
  <c r="B12" i="6"/>
  <c r="G12" i="6"/>
  <c r="H12" i="6" s="1"/>
  <c r="D12" i="6" s="1"/>
  <c r="B11" i="6"/>
  <c r="G11" i="6"/>
  <c r="H11" i="6" s="1"/>
  <c r="D11" i="6" s="1"/>
  <c r="G9" i="6"/>
  <c r="H9" i="6"/>
  <c r="D9" i="6" s="1"/>
  <c r="B8" i="6"/>
  <c r="G8" i="6" s="1"/>
  <c r="H8" i="6" s="1"/>
  <c r="D8" i="6" s="1"/>
  <c r="B7" i="6"/>
  <c r="G7" i="6"/>
  <c r="H7" i="6"/>
  <c r="D7" i="6" s="1"/>
  <c r="B6" i="6"/>
  <c r="G6" i="6"/>
  <c r="B5" i="6"/>
  <c r="F6" i="6" s="1"/>
  <c r="H6" i="6" s="1"/>
  <c r="D6" i="6" s="1"/>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X190"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AB6" i="5"/>
  <c r="H5" i="5"/>
  <c r="B90" i="4"/>
  <c r="H67" i="4"/>
  <c r="P47" i="4"/>
  <c r="P46" i="4"/>
  <c r="P45" i="4"/>
  <c r="P44" i="4"/>
  <c r="B44" i="4" s="1"/>
  <c r="A29" i="6" s="1"/>
  <c r="P43" i="4"/>
  <c r="Q43" i="4" s="1"/>
  <c r="P41" i="4"/>
  <c r="P40" i="4"/>
  <c r="P39" i="4"/>
  <c r="P38" i="4"/>
  <c r="P37" i="4"/>
  <c r="Q37" i="4" s="1"/>
  <c r="P35" i="4"/>
  <c r="P34" i="4"/>
  <c r="P33" i="4"/>
  <c r="P32" i="4"/>
  <c r="P31" i="4"/>
  <c r="Q31" i="4" s="1"/>
  <c r="P29" i="4"/>
  <c r="B29" i="4" s="1"/>
  <c r="A17" i="6" s="1"/>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H79" i="5"/>
  <c r="F79" i="5"/>
  <c r="I79" i="5"/>
  <c r="H47" i="5"/>
  <c r="F47" i="5"/>
  <c r="H127" i="5"/>
  <c r="R127" i="5"/>
  <c r="J127" i="5"/>
  <c r="I127" i="5"/>
  <c r="X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X809"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X73" i="5"/>
  <c r="I73" i="5"/>
  <c r="F109" i="5"/>
  <c r="R109" i="5"/>
  <c r="R133" i="5"/>
  <c r="F133" i="5"/>
  <c r="F169" i="5"/>
  <c r="R169" i="5"/>
  <c r="H195" i="5"/>
  <c r="F195" i="5"/>
  <c r="R195" i="5"/>
  <c r="I195" i="5"/>
  <c r="J195" i="5"/>
  <c r="H67" i="5"/>
  <c r="R67" i="5"/>
  <c r="J67" i="5"/>
  <c r="I67" i="5"/>
  <c r="F67" i="5"/>
  <c r="H19" i="5"/>
  <c r="R19" i="5"/>
  <c r="J19" i="5"/>
  <c r="X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X131" i="5"/>
  <c r="I131" i="5"/>
  <c r="R131" i="5"/>
  <c r="J131" i="5"/>
  <c r="H21" i="5"/>
  <c r="J21" i="5"/>
  <c r="R57" i="5"/>
  <c r="I57" i="5"/>
  <c r="F105" i="5"/>
  <c r="R105" i="5"/>
  <c r="H119" i="5"/>
  <c r="F119" i="5"/>
  <c r="I119" i="5"/>
  <c r="R119" i="5"/>
  <c r="J119" i="5"/>
  <c r="R197" i="5"/>
  <c r="F197" i="5"/>
  <c r="H223" i="5"/>
  <c r="R223" i="5"/>
  <c r="J223" i="5"/>
  <c r="F223" i="5"/>
  <c r="I223" i="5"/>
  <c r="R229" i="5"/>
  <c r="F229" i="5"/>
  <c r="X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X166"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X412"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X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X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X1099"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X1993"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X304" i="5"/>
  <c r="AB23" i="5"/>
  <c r="AB115" i="5"/>
  <c r="F146" i="5"/>
  <c r="R146" i="5"/>
  <c r="J146" i="5"/>
  <c r="J149" i="5"/>
  <c r="I149" i="5"/>
  <c r="H149" i="5"/>
  <c r="AB179" i="5"/>
  <c r="AB201" i="5"/>
  <c r="H234" i="5"/>
  <c r="F234" i="5"/>
  <c r="R234" i="5"/>
  <c r="J234" i="5"/>
  <c r="I234" i="5"/>
  <c r="H254" i="5"/>
  <c r="F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X29" i="5"/>
  <c r="F5"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R31" i="5"/>
  <c r="H32" i="5"/>
  <c r="X52"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X484"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X622"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X832"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X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X940"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X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X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X1427"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X1828"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X1963"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X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X2056"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X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2020" i="5"/>
  <c r="X2032"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X2248" i="5"/>
  <c r="R2267" i="5"/>
  <c r="R2311" i="5"/>
  <c r="J2311" i="5"/>
  <c r="I2311" i="5"/>
  <c r="H2311" i="5"/>
  <c r="F2311" i="5"/>
  <c r="J2358" i="5"/>
  <c r="H2358" i="5"/>
  <c r="R2358" i="5"/>
  <c r="I2358" i="5"/>
  <c r="F2358" i="5"/>
  <c r="H2118" i="5"/>
  <c r="AB2119" i="5"/>
  <c r="S2119" i="5"/>
  <c r="S2120" i="5"/>
  <c r="F2122" i="5"/>
  <c r="AB2123" i="5"/>
  <c r="AB2124" i="5"/>
  <c r="H2126" i="5"/>
  <c r="X2128"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X2236"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X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F2442" i="5"/>
  <c r="J2442" i="5"/>
  <c r="I2442" i="5"/>
  <c r="H2442" i="5"/>
  <c r="AB2460" i="5"/>
  <c r="F2497" i="5"/>
  <c r="R2497" i="5"/>
  <c r="J2497" i="5"/>
  <c r="I2497" i="5"/>
  <c r="H2497" i="5"/>
  <c r="S2501" i="5"/>
  <c r="F64" i="6"/>
  <c r="G5" i="6"/>
  <c r="H5" i="6" s="1"/>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G15" i="6"/>
  <c r="H15" i="6" s="1"/>
  <c r="B20" i="6"/>
  <c r="F25" i="6" s="1"/>
  <c r="AB2447" i="5"/>
  <c r="S2447" i="5"/>
  <c r="F2458" i="5"/>
  <c r="X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D4" i="6"/>
  <c r="F2481" i="5"/>
  <c r="R2492" i="5"/>
  <c r="J2492" i="5"/>
  <c r="S2504" i="5"/>
  <c r="S2477" i="5"/>
  <c r="AB2482" i="5"/>
  <c r="B21" i="6"/>
  <c r="B51" i="6" s="1"/>
  <c r="G51" i="6" s="1"/>
  <c r="G16" i="6"/>
  <c r="H16" i="6"/>
  <c r="D16" i="6" s="1"/>
  <c r="B19" i="6"/>
  <c r="A38" i="2"/>
  <c r="J4" i="5"/>
  <c r="B41" i="4"/>
  <c r="B53" i="4" s="1"/>
  <c r="A37" i="6" s="1"/>
  <c r="A55" i="2"/>
  <c r="A73" i="2"/>
  <c r="B9" i="3"/>
  <c r="A3" i="2"/>
  <c r="A20" i="2"/>
  <c r="B17" i="3"/>
  <c r="B25" i="3"/>
  <c r="C20" i="3"/>
  <c r="A75" i="2"/>
  <c r="C25" i="3"/>
  <c r="N4" i="5"/>
  <c r="A43" i="2"/>
  <c r="C3" i="3"/>
  <c r="C19" i="3"/>
  <c r="P4" i="5"/>
  <c r="A45" i="2"/>
  <c r="C4" i="3"/>
  <c r="B26" i="4"/>
  <c r="A14" i="6" s="1"/>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A16" i="6" s="1"/>
  <c r="B40" i="4"/>
  <c r="B64" i="4" s="1"/>
  <c r="A4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X550" i="5"/>
  <c r="X376" i="5"/>
  <c r="X37" i="5"/>
  <c r="S532" i="5"/>
  <c r="S356" i="5"/>
  <c r="X34" i="5"/>
  <c r="S343" i="5"/>
  <c r="S315" i="5"/>
  <c r="X118" i="5"/>
  <c r="S357" i="5"/>
  <c r="S383" i="5"/>
  <c r="B32" i="6"/>
  <c r="G32" i="6" s="1"/>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X1381" i="5"/>
  <c r="I1095" i="5"/>
  <c r="X971" i="5"/>
  <c r="X2213"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X1285"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X767"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F2232" i="5"/>
  <c r="F2454" i="5"/>
  <c r="H2454" i="5"/>
  <c r="I2454" i="5"/>
  <c r="X2116"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B37" i="6"/>
  <c r="G37" i="6"/>
  <c r="B40" i="6"/>
  <c r="G40" i="6" s="1"/>
  <c r="B50" i="6"/>
  <c r="G50" i="6" s="1"/>
  <c r="B39" i="6"/>
  <c r="G39" i="6"/>
  <c r="F24" i="6"/>
  <c r="B44" i="6"/>
  <c r="G44" i="6" s="1"/>
  <c r="H44" i="6" s="1"/>
  <c r="D44" i="6" s="1"/>
  <c r="B49" i="6"/>
  <c r="G49" i="6" s="1"/>
  <c r="H49" i="6" s="1"/>
  <c r="D49" i="6" s="1"/>
  <c r="B34" i="6"/>
  <c r="G34" i="6" s="1"/>
  <c r="B29" i="6"/>
  <c r="G29" i="6" s="1"/>
  <c r="B24" i="6"/>
  <c r="G24" i="6"/>
  <c r="H24" i="6" s="1"/>
  <c r="D24" i="6" s="1"/>
  <c r="G19" i="6"/>
  <c r="H19" i="6"/>
  <c r="F2426" i="5"/>
  <c r="R2426" i="5"/>
  <c r="J2426" i="5"/>
  <c r="I2426" i="5"/>
  <c r="H2426" i="5"/>
  <c r="F2446" i="5"/>
  <c r="H2446" i="5"/>
  <c r="X2446" i="5"/>
  <c r="J2446" i="5"/>
  <c r="I2446" i="5"/>
  <c r="R2446" i="5"/>
  <c r="B47" i="6"/>
  <c r="G47" i="6" s="1"/>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X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X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G20" i="6"/>
  <c r="H20" i="6" s="1"/>
  <c r="D20" i="6" s="1"/>
  <c r="B45" i="6"/>
  <c r="G45" i="6" s="1"/>
  <c r="D17" i="6"/>
  <c r="H2439" i="5"/>
  <c r="F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X2135" i="5"/>
  <c r="J2135" i="5"/>
  <c r="H2266" i="5"/>
  <c r="F2266" i="5"/>
  <c r="R2266" i="5"/>
  <c r="J2266" i="5"/>
  <c r="I2266" i="5"/>
  <c r="F2222" i="5"/>
  <c r="R2222" i="5"/>
  <c r="J2222" i="5"/>
  <c r="I2222" i="5"/>
  <c r="H2222" i="5"/>
  <c r="R2172" i="5"/>
  <c r="J2172" i="5"/>
  <c r="I2172" i="5"/>
  <c r="H2172" i="5"/>
  <c r="F2172" i="5"/>
  <c r="H2114" i="5"/>
  <c r="F2114" i="5"/>
  <c r="J2114" i="5"/>
  <c r="I2114" i="5"/>
  <c r="R2114" i="5"/>
  <c r="F2098" i="5"/>
  <c r="X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X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X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X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X911" i="5"/>
  <c r="R911" i="5"/>
  <c r="I911" i="5"/>
  <c r="H911" i="5"/>
  <c r="F911" i="5"/>
  <c r="J911" i="5"/>
  <c r="R900" i="5"/>
  <c r="I900" i="5"/>
  <c r="F900" i="5"/>
  <c r="J900" i="5"/>
  <c r="H900" i="5"/>
  <c r="H1004" i="5"/>
  <c r="F1004" i="5"/>
  <c r="R1004" i="5"/>
  <c r="J1004" i="5"/>
  <c r="I1004" i="5"/>
  <c r="R895" i="5"/>
  <c r="I895" i="5"/>
  <c r="H895" i="5"/>
  <c r="F895" i="5"/>
  <c r="J895" i="5"/>
  <c r="J1033" i="5"/>
  <c r="I1033" i="5"/>
  <c r="H1033" i="5"/>
  <c r="X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X2099" i="5"/>
  <c r="R1958" i="5"/>
  <c r="J1958" i="5"/>
  <c r="I1958" i="5"/>
  <c r="H1958" i="5"/>
  <c r="F1958" i="5"/>
  <c r="I1837" i="5"/>
  <c r="F1837" i="5"/>
  <c r="R1837" i="5"/>
  <c r="J1837" i="5"/>
  <c r="H1837" i="5"/>
  <c r="R1970" i="5"/>
  <c r="J1970" i="5"/>
  <c r="I1970" i="5"/>
  <c r="H1970" i="5"/>
  <c r="F1970" i="5"/>
  <c r="X1888"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X1501" i="5"/>
  <c r="F1386" i="5"/>
  <c r="R1386" i="5"/>
  <c r="J1386" i="5"/>
  <c r="I1386" i="5"/>
  <c r="H1386" i="5"/>
  <c r="R1596" i="5"/>
  <c r="J1596" i="5"/>
  <c r="I1596" i="5"/>
  <c r="H1596" i="5"/>
  <c r="F1596" i="5"/>
  <c r="F1174" i="5"/>
  <c r="X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X1331" i="5"/>
  <c r="I1299" i="5"/>
  <c r="H1299" i="5"/>
  <c r="R1299" i="5"/>
  <c r="J1299" i="5"/>
  <c r="F1299" i="5"/>
  <c r="I1267" i="5"/>
  <c r="H1267" i="5"/>
  <c r="R1267" i="5"/>
  <c r="J1267" i="5"/>
  <c r="F1267" i="5"/>
  <c r="X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X1738"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X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X1378" i="5"/>
  <c r="J1378" i="5"/>
  <c r="J1146" i="5"/>
  <c r="I1146" i="5"/>
  <c r="H1146" i="5"/>
  <c r="R1146" i="5"/>
  <c r="F1146" i="5"/>
  <c r="R1564" i="5"/>
  <c r="J1564" i="5"/>
  <c r="I1564" i="5"/>
  <c r="H1564" i="5"/>
  <c r="F1564" i="5"/>
  <c r="X1564" i="5"/>
  <c r="I1496" i="5"/>
  <c r="H1496" i="5"/>
  <c r="F1496" i="5"/>
  <c r="R1496" i="5"/>
  <c r="J1496" i="5"/>
  <c r="H1124" i="5"/>
  <c r="F1124" i="5"/>
  <c r="R1124" i="5"/>
  <c r="I1124" i="5"/>
  <c r="J1124" i="5"/>
  <c r="I1319" i="5"/>
  <c r="H1319" i="5"/>
  <c r="R1319" i="5"/>
  <c r="J1319" i="5"/>
  <c r="F1319" i="5"/>
  <c r="X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X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X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X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X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X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X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X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X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X1060" i="5"/>
  <c r="R1060" i="5"/>
  <c r="I1060" i="5"/>
  <c r="J1060" i="5"/>
  <c r="I1315" i="5"/>
  <c r="H1315" i="5"/>
  <c r="R1315" i="5"/>
  <c r="J1315" i="5"/>
  <c r="F1315" i="5"/>
  <c r="I1283" i="5"/>
  <c r="H1283" i="5"/>
  <c r="R1283" i="5"/>
  <c r="J1283" i="5"/>
  <c r="F1283" i="5"/>
  <c r="X1283" i="5"/>
  <c r="I1484" i="5"/>
  <c r="H1484" i="5"/>
  <c r="F1484" i="5"/>
  <c r="J1484" i="5"/>
  <c r="R1484" i="5"/>
  <c r="J1180" i="5"/>
  <c r="I1180" i="5"/>
  <c r="R1180" i="5"/>
  <c r="H1180" i="5"/>
  <c r="X1180" i="5"/>
  <c r="F1180" i="5"/>
  <c r="H996" i="5"/>
  <c r="F996" i="5"/>
  <c r="R996" i="5"/>
  <c r="J996" i="5"/>
  <c r="I996" i="5"/>
  <c r="F952" i="5"/>
  <c r="R952" i="5"/>
  <c r="J952" i="5"/>
  <c r="I952" i="5"/>
  <c r="H952" i="5"/>
  <c r="F976" i="5"/>
  <c r="R976" i="5"/>
  <c r="J976" i="5"/>
  <c r="I976" i="5"/>
  <c r="H976" i="5"/>
  <c r="H1020" i="5"/>
  <c r="F1020" i="5"/>
  <c r="R1020" i="5"/>
  <c r="J1020" i="5"/>
  <c r="I1020" i="5"/>
  <c r="X928"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X623"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X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X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X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X947"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X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F34" i="6"/>
  <c r="H34" i="6" s="1"/>
  <c r="D34" i="6" s="1"/>
  <c r="F39" i="6"/>
  <c r="F65" i="6"/>
  <c r="B2" i="6" s="1"/>
  <c r="F49" i="6"/>
  <c r="F29" i="6"/>
  <c r="H29" i="6" s="1"/>
  <c r="D29" i="6" s="1"/>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X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X1576" i="5"/>
  <c r="H1428" i="5"/>
  <c r="R1428" i="5"/>
  <c r="F1428" i="5"/>
  <c r="J1428" i="5"/>
  <c r="I1428" i="5"/>
  <c r="H1159" i="5"/>
  <c r="X1159" i="5"/>
  <c r="J1159" i="5"/>
  <c r="R1159" i="5"/>
  <c r="I1159" i="5"/>
  <c r="F1159" i="5"/>
  <c r="X1150"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X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597" i="5"/>
  <c r="S599" i="5"/>
  <c r="X346" i="5"/>
  <c r="X611" i="5"/>
  <c r="S611" i="5"/>
  <c r="S601" i="5"/>
  <c r="X340" i="5"/>
  <c r="X466" i="5"/>
  <c r="X103" i="5"/>
  <c r="X370" i="5"/>
  <c r="S600" i="5"/>
  <c r="X251" i="5"/>
  <c r="X365" i="5"/>
  <c r="X382" i="5"/>
  <c r="S382" i="5"/>
  <c r="X469" i="5"/>
  <c r="X529" i="5"/>
  <c r="X305" i="5"/>
  <c r="S533" i="5"/>
  <c r="X575" i="5"/>
  <c r="S355" i="5"/>
  <c r="S602" i="5"/>
  <c r="X497" i="5"/>
  <c r="X358" i="5"/>
  <c r="S603" i="5"/>
  <c r="S605" i="5"/>
  <c r="X418" i="5"/>
  <c r="X172" i="5"/>
  <c r="S607" i="5"/>
  <c r="X211" i="5"/>
  <c r="X43" i="5"/>
  <c r="S314" i="5"/>
  <c r="X136" i="5"/>
  <c r="X160" i="5"/>
  <c r="X196" i="5"/>
  <c r="H39" i="6"/>
  <c r="D39" i="6" s="1"/>
  <c r="AB12" i="5"/>
  <c r="AB9" i="5"/>
  <c r="AB10" i="5"/>
  <c r="AB14" i="5"/>
  <c r="AB17" i="5"/>
  <c r="AB16" i="5"/>
  <c r="AB8" i="5"/>
  <c r="AB13" i="5"/>
  <c r="AB15" i="5"/>
  <c r="AB11" i="5"/>
  <c r="AB7" i="5"/>
  <c r="G68" i="6" s="1"/>
  <c r="D19" i="6"/>
  <c r="C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I10" i="5"/>
  <c r="F10" i="5"/>
  <c r="R10" i="5"/>
  <c r="J10" i="5"/>
  <c r="H10" i="5"/>
  <c r="H13" i="5"/>
  <c r="R13" i="5"/>
  <c r="J13" i="5"/>
  <c r="I13" i="5"/>
  <c r="F13" i="5"/>
  <c r="H7" i="5"/>
  <c r="R7" i="5"/>
  <c r="F7" i="5"/>
  <c r="I7" i="5"/>
  <c r="H17" i="5"/>
  <c r="I17" i="5"/>
  <c r="J17" i="5"/>
  <c r="R17" i="5"/>
  <c r="F17" i="5"/>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X10" i="5"/>
  <c r="X17" i="5"/>
  <c r="X16" i="5"/>
  <c r="S17" i="5"/>
  <c r="S12" i="5"/>
  <c r="S16" i="5"/>
  <c r="S15" i="5"/>
  <c r="S13" i="5"/>
  <c r="S14" i="5"/>
  <c r="S10" i="5"/>
  <c r="S11" i="5"/>
  <c r="S8" i="5"/>
  <c r="S9" i="5"/>
  <c r="G64" i="6" a="1"/>
  <c r="G65" i="6" l="1"/>
  <c r="H65" i="6" s="1"/>
  <c r="D65" i="6" s="1"/>
  <c r="G67" i="6"/>
  <c r="G66" i="6"/>
  <c r="G7" i="5"/>
  <c r="E7" i="5"/>
  <c r="G6" i="5"/>
  <c r="R6" i="5"/>
  <c r="E6" i="5"/>
  <c r="H6" i="5"/>
  <c r="G69" i="6" a="1"/>
  <c r="G69" i="6" s="1"/>
  <c r="S5" i="5"/>
  <c r="B52" i="6"/>
  <c r="G52" i="6" s="1"/>
  <c r="B27" i="6"/>
  <c r="G27" i="6" s="1"/>
  <c r="H27" i="6" s="1"/>
  <c r="D27" i="6" s="1"/>
  <c r="G22" i="6"/>
  <c r="H22" i="6" s="1"/>
  <c r="B42" i="6"/>
  <c r="G42" i="6" s="1"/>
  <c r="B30" i="6"/>
  <c r="G30" i="6" s="1"/>
  <c r="B35" i="6"/>
  <c r="G35" i="6" s="1"/>
  <c r="B25" i="6"/>
  <c r="G25" i="6" s="1"/>
  <c r="H25" i="6" s="1"/>
  <c r="D25" i="6" s="1"/>
  <c r="G49" i="4"/>
  <c r="F47" i="6"/>
  <c r="H47" i="6" s="1"/>
  <c r="D47" i="6" s="1"/>
  <c r="F37" i="6"/>
  <c r="H37" i="6" s="1"/>
  <c r="D37" i="6" s="1"/>
  <c r="F68" i="6"/>
  <c r="H68" i="6" s="1"/>
  <c r="D68" i="6" s="1"/>
  <c r="F32" i="6"/>
  <c r="H32" i="6" s="1"/>
  <c r="D32" i="6" s="1"/>
  <c r="F42" i="6"/>
  <c r="H42" i="6" s="1"/>
  <c r="D42" i="6" s="1"/>
  <c r="F52" i="6"/>
  <c r="C22" i="6"/>
  <c r="C17" i="6"/>
  <c r="B36" i="6"/>
  <c r="G36" i="6" s="1"/>
  <c r="G21" i="6"/>
  <c r="H21" i="6" s="1"/>
  <c r="B26" i="6"/>
  <c r="G26" i="6" s="1"/>
  <c r="B31" i="6"/>
  <c r="G31" i="6" s="1"/>
  <c r="B46" i="6"/>
  <c r="G46" i="6" s="1"/>
  <c r="D49" i="4"/>
  <c r="B41" i="6"/>
  <c r="G41" i="6" s="1"/>
  <c r="D37" i="4"/>
  <c r="F26" i="6"/>
  <c r="C16" i="6"/>
  <c r="B43" i="4"/>
  <c r="A28" i="6" s="1"/>
  <c r="B67" i="4"/>
  <c r="A48" i="6" s="1"/>
  <c r="B77" i="4"/>
  <c r="A55" i="6" s="1"/>
  <c r="B79" i="4"/>
  <c r="A57" i="6" s="1"/>
  <c r="B31" i="4"/>
  <c r="A18" i="6" s="1"/>
  <c r="B87" i="4"/>
  <c r="A62" i="6" s="1"/>
  <c r="B75" i="4"/>
  <c r="A54" i="6" s="1"/>
  <c r="B89" i="4"/>
  <c r="A63" i="6" s="1"/>
  <c r="B37" i="4"/>
  <c r="A23" i="6" s="1"/>
  <c r="B55" i="4"/>
  <c r="A38" i="6" s="1"/>
  <c r="B49" i="4"/>
  <c r="A33" i="6" s="1"/>
  <c r="B81" i="4"/>
  <c r="A58" i="6" s="1"/>
  <c r="B83" i="4"/>
  <c r="A59" i="6" s="1"/>
  <c r="B61" i="4"/>
  <c r="A43" i="6" s="1"/>
  <c r="B85" i="4"/>
  <c r="A60" i="6" s="1"/>
  <c r="D15" i="6"/>
  <c r="K66" i="6"/>
  <c r="F30" i="6"/>
  <c r="F35" i="6"/>
  <c r="F40" i="6"/>
  <c r="H40" i="6" s="1"/>
  <c r="D40" i="6" s="1"/>
  <c r="F45" i="6"/>
  <c r="H45" i="6" s="1"/>
  <c r="D45" i="6" s="1"/>
  <c r="F66" i="6"/>
  <c r="F54" i="6"/>
  <c r="F50" i="6"/>
  <c r="H50" i="6" s="1"/>
  <c r="D50" i="6" s="1"/>
  <c r="C19" i="6"/>
  <c r="C20" i="6"/>
  <c r="C15" i="6"/>
  <c r="C24" i="6"/>
  <c r="C49" i="6"/>
  <c r="D14" i="6"/>
  <c r="C34" i="6"/>
  <c r="C39" i="6"/>
  <c r="C44" i="6"/>
  <c r="C14" i="6"/>
  <c r="C29" i="6"/>
  <c r="C12" i="6"/>
  <c r="D74" i="4"/>
  <c r="B58" i="4"/>
  <c r="A41" i="6" s="1"/>
  <c r="G37" i="4"/>
  <c r="B52" i="4"/>
  <c r="A36" i="6" s="1"/>
  <c r="D55" i="4"/>
  <c r="B70" i="4"/>
  <c r="A51" i="6" s="1"/>
  <c r="D67" i="4"/>
  <c r="A26" i="6"/>
  <c r="D31" i="4"/>
  <c r="G55" i="4"/>
  <c r="G67" i="4"/>
  <c r="C11" i="6"/>
  <c r="G43" i="4"/>
  <c r="G31" i="4"/>
  <c r="G74" i="4"/>
  <c r="D10" i="6"/>
  <c r="C10" i="6"/>
  <c r="C9" i="6"/>
  <c r="C8" i="6"/>
  <c r="A24" i="6"/>
  <c r="C7" i="6"/>
  <c r="B65" i="4"/>
  <c r="A47" i="6" s="1"/>
  <c r="C5" i="6"/>
  <c r="D5" i="6"/>
  <c r="A27" i="6"/>
  <c r="C6" i="6"/>
  <c r="B59" i="4"/>
  <c r="A42" i="6" s="1"/>
  <c r="B71" i="4"/>
  <c r="A52" i="6" s="1"/>
  <c r="A25" i="6"/>
  <c r="B35" i="4"/>
  <c r="A22" i="6" s="1"/>
  <c r="B33" i="4"/>
  <c r="A20" i="6" s="1"/>
  <c r="B63" i="4"/>
  <c r="A45" i="6" s="1"/>
  <c r="B69" i="4"/>
  <c r="A50" i="6" s="1"/>
  <c r="B51" i="4"/>
  <c r="A35" i="6" s="1"/>
  <c r="C4" i="6"/>
  <c r="G64" i="6"/>
  <c r="B50" i="4"/>
  <c r="A34" i="6" s="1"/>
  <c r="D43" i="4"/>
  <c r="B56" i="4"/>
  <c r="A39" i="6" s="1"/>
  <c r="B62" i="4"/>
  <c r="A44" i="6" s="1"/>
  <c r="B32" i="4"/>
  <c r="A19" i="6" s="1"/>
  <c r="B34" i="4"/>
  <c r="A21" i="6" s="1"/>
  <c r="F69" i="6"/>
  <c r="H66" i="6" l="1"/>
  <c r="D66" i="6" s="1"/>
  <c r="C65" i="6"/>
  <c r="X7" i="5"/>
  <c r="S7" i="5"/>
  <c r="X6" i="5"/>
  <c r="S6" i="5"/>
  <c r="C50" i="6"/>
  <c r="H35" i="6"/>
  <c r="H30" i="6"/>
  <c r="D30" i="6" s="1"/>
  <c r="C47" i="6"/>
  <c r="C68" i="6"/>
  <c r="C42" i="6"/>
  <c r="H52" i="6"/>
  <c r="D52" i="6" s="1"/>
  <c r="K68" i="6"/>
  <c r="D22" i="6"/>
  <c r="H26" i="6"/>
  <c r="D26" i="6" s="1"/>
  <c r="C40" i="6"/>
  <c r="C27" i="6"/>
  <c r="C52" i="6"/>
  <c r="C32" i="6"/>
  <c r="C37" i="6"/>
  <c r="F41" i="6"/>
  <c r="H41" i="6" s="1"/>
  <c r="F67" i="6"/>
  <c r="H67" i="6" s="1"/>
  <c r="F31" i="6"/>
  <c r="H31" i="6" s="1"/>
  <c r="F46" i="6"/>
  <c r="H46" i="6" s="1"/>
  <c r="F36" i="6"/>
  <c r="H36" i="6" s="1"/>
  <c r="F51" i="6"/>
  <c r="H51" i="6" s="1"/>
  <c r="D21" i="6"/>
  <c r="K67" i="6"/>
  <c r="C26" i="6"/>
  <c r="C21" i="6"/>
  <c r="F57" i="6"/>
  <c r="H57" i="6" s="1"/>
  <c r="H54" i="6"/>
  <c r="F60" i="6"/>
  <c r="H60" i="6" s="1"/>
  <c r="F55" i="6"/>
  <c r="F62" i="6"/>
  <c r="H62" i="6" s="1"/>
  <c r="F58" i="6"/>
  <c r="H58" i="6" s="1"/>
  <c r="F63" i="6"/>
  <c r="H63" i="6" s="1"/>
  <c r="F59" i="6"/>
  <c r="H59" i="6" s="1"/>
  <c r="C45" i="6"/>
  <c r="C30" i="6"/>
  <c r="C25" i="6"/>
  <c r="H69" i="6"/>
  <c r="C69" i="6"/>
  <c r="B64" i="6"/>
  <c r="H64" i="6"/>
  <c r="C66" i="6" l="1"/>
  <c r="D35" i="6"/>
  <c r="C35" i="6"/>
  <c r="D31" i="6"/>
  <c r="C31" i="6"/>
  <c r="D51" i="6"/>
  <c r="C51" i="6"/>
  <c r="D36" i="6"/>
  <c r="C36" i="6"/>
  <c r="D67" i="6"/>
  <c r="C67" i="6"/>
  <c r="D46" i="6"/>
  <c r="C46" i="6"/>
  <c r="D41" i="6"/>
  <c r="C41" i="6"/>
  <c r="D62" i="6"/>
  <c r="C62" i="6"/>
  <c r="D54" i="6"/>
  <c r="C54" i="6"/>
  <c r="D59" i="6"/>
  <c r="C59" i="6"/>
  <c r="D58" i="6"/>
  <c r="C58" i="6"/>
  <c r="H55" i="6"/>
  <c r="F56" i="6"/>
  <c r="H56" i="6" s="1"/>
  <c r="D60" i="6"/>
  <c r="C60" i="6"/>
  <c r="D57" i="6"/>
  <c r="C57" i="6"/>
  <c r="D63" i="6"/>
  <c r="C63" i="6"/>
  <c r="D64" i="6"/>
  <c r="C64" i="6"/>
  <c r="H70" i="6" l="1"/>
  <c r="D2" i="6" s="1"/>
  <c r="D56" i="6"/>
  <c r="C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<sst xmlns="http://schemas.openxmlformats.org/spreadsheetml/2006/main" count="22346" uniqueCount="15823">
  <si>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</si>
  <si>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</si>
  <si>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</si>
  <si>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</si>
  <si>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</si>
  <si>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</si>
  <si>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</si>
  <si>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</si>
  <si>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</si>
  <si>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</si>
  <si>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</si>
  <si>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</si>
  <si>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</si>
  <si>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</si>
  <si>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</si>
  <si>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</si>
  <si>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</si>
  <si>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</si>
  <si>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</si>
  <si>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</si>
  <si>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</si>
  <si>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</si>
  <si>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</si>
  <si>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</si>
  <si>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</si>
  <si>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</si>
  <si>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</si>
  <si>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</si>
  <si>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</si>
  <si>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</si>
  <si>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</si>
  <si>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</si>
  <si>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</si>
  <si>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</si>
  <si>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</si>
  <si>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</si>
  <si>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</si>
  <si>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</si>
  <si>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</si>
  <si>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</si>
  <si>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</si>
  <si>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</si>
  <si>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</si>
  <si>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</si>
  <si>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</si>
  <si>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</si>
  <si>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</si>
  <si>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</si>
  <si>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</si>
  <si>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</si>
  <si>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</si>
  <si>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</si>
  <si>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</si>
  <si>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</si>
  <si>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</si>
  <si>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</si>
  <si>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</si>
  <si>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</si>
  <si>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</si>
  <si>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</si>
  <si>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</si>
  <si>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</si>
  <si>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</si>
  <si>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</si>
  <si>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</si>
  <si>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</si>
  <si>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</si>
  <si>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</si>
  <si>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</si>
  <si>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</si>
  <si>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</si>
  <si>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</si>
  <si>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</si>
  <si>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</si>
  <si>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</si>
  <si>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</si>
  <si>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</si>
  <si>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</si>
  <si>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</si>
  <si>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</si>
  <si>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</si>
  <si>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</si>
  <si>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</si>
  <si>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</si>
  <si>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</si>
  <si>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</si>
  <si>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</si>
  <si>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</si>
  <si>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</si>
  <si>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</si>
  <si>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</si>
  <si>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</si>
  <si>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</si>
  <si>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</si>
  <si>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</si>
  <si>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</si>
  <si>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</si>
  <si>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</si>
  <si>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</si>
  <si>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</si>
  <si>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</si>
  <si>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</si>
  <si>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</si>
  <si>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</si>
  <si>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</si>
  <si>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</si>
  <si>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</si>
  <si>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</si>
  <si>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</si>
  <si>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</si>
  <si>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</si>
  <si>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</si>
  <si>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</si>
  <si>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</si>
  <si>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</si>
  <si>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</si>
  <si>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</si>
  <si>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</si>
  <si>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</si>
  <si>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</si>
  <si>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</si>
  <si>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</si>
  <si>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</si>
  <si>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</si>
  <si>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</si>
  <si>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</si>
  <si>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</si>
  <si>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</si>
  <si>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</si>
  <si>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</si>
  <si>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</si>
  <si>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</si>
  <si>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</si>
  <si>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</si>
  <si>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</si>
  <si>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</si>
  <si>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</si>
  <si>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</si>
  <si>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</si>
  <si>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</si>
  <si>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</si>
  <si>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</si>
  <si>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</si>
  <si>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</si>
  <si>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</si>
  <si>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</si>
  <si>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</si>
  <si>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</si>
  <si>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</si>
  <si>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</si>
  <si>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</si>
  <si>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</si>
  <si>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</si>
  <si>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</si>
  <si>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</si>
  <si>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</si>
  <si>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</si>
  <si>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</si>
  <si>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</si>
  <si>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</si>
  <si>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</si>
  <si>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</si>
  <si>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</si>
  <si>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</si>
  <si>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</si>
  <si>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</si>
  <si>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</si>
  <si>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</si>
  <si>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</si>
  <si>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</si>
  <si>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</si>
  <si>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</si>
  <si>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</si>
  <si>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</si>
  <si>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</si>
  <si>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</si>
  <si>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</si>
  <si>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</si>
  <si>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</si>
  <si>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</si>
  <si>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</si>
  <si>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</si>
  <si>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</si>
  <si>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</si>
  <si>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</si>
  <si>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</si>
  <si>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</si>
  <si>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</si>
  <si>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</si>
  <si>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</si>
  <si>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</si>
  <si>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</si>
  <si>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</si>
  <si>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</si>
  <si>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</si>
  <si>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</si>
  <si>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</si>
  <si>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</si>
  <si>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</si>
  <si>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</si>
  <si>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</si>
  <si>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</si>
  <si>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</si>
  <si>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</si>
  <si>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</si>
  <si>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</si>
  <si>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</si>
  <si>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</si>
  <si>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</si>
  <si>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</si>
  <si>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</si>
  <si>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</si>
  <si>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</si>
  <si>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</si>
  <si>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</si>
  <si>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</si>
  <si>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</si>
  <si>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</si>
  <si>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</si>
  <si>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</si>
  <si>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</si>
  <si>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</si>
  <si>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</si>
  <si>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</si>
  <si>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</si>
  <si>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</si>
  <si>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</si>
  <si>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</si>
  <si>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</si>
  <si>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</si>
  <si>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</si>
  <si>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</si>
  <si>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</si>
  <si>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</si>
  <si>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</si>
  <si>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</si>
  <si>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</si>
  <si>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</si>
  <si>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</si>
  <si>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</si>
  <si>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</si>
  <si>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</si>
  <si>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</si>
  <si>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</si>
  <si>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</si>
  <si>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</si>
  <si>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</si>
  <si>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</si>
  <si>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</si>
  <si>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</si>
  <si>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</si>
  <si>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</si>
  <si>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</si>
  <si>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</si>
  <si>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</si>
  <si>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</si>
  <si>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</si>
  <si>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</si>
  <si>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</si>
  <si>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</si>
  <si>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</si>
  <si>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</si>
  <si>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</si>
  <si>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</si>
  <si>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</si>
  <si>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</si>
  <si>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</si>
  <si>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</si>
  <si>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</si>
  <si>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</si>
  <si>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</si>
  <si>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</si>
  <si>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</si>
  <si>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</si>
  <si>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</si>
  <si>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</si>
  <si>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</si>
  <si>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</si>
  <si>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</si>
  <si>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</si>
  <si>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</si>
  <si>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</si>
  <si>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</si>
  <si>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</si>
  <si>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</si>
  <si>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</si>
  <si>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</si>
  <si>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</si>
  <si>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</si>
  <si>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</si>
  <si>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</si>
  <si>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</si>
  <si>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</si>
  <si>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</si>
  <si>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</si>
  <si>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</si>
  <si>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</si>
  <si>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</si>
  <si>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</si>
  <si>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</si>
  <si>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</si>
  <si>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</si>
  <si>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</si>
  <si>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</si>
  <si>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</si>
  <si>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</si>
  <si>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</si>
  <si>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</si>
  <si>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</si>
  <si>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</si>
  <si>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</si>
  <si>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</si>
  <si>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</si>
  <si>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</si>
  <si>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</si>
  <si>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</si>
  <si>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</si>
  <si>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</si>
  <si>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</si>
  <si>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</si>
  <si>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</si>
  <si>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</si>
  <si>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</si>
  <si>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</si>
  <si>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</si>
  <si>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</si>
  <si>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</si>
  <si>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</si>
  <si>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</si>
  <si>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</si>
  <si>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</si>
  <si>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</si>
  <si>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</si>
  <si>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</si>
  <si>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</si>
  <si>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</si>
  <si>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</si>
  <si>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</si>
  <si>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</si>
  <si>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</si>
  <si>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</si>
  <si>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</si>
  <si>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</si>
  <si>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</si>
  <si>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</si>
  <si>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</si>
  <si>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</si>
  <si>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</si>
  <si>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</si>
  <si>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</si>
  <si>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</si>
  <si>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</si>
  <si>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</si>
  <si>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</si>
  <si>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</si>
  <si>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</si>
  <si>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</si>
  <si>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</si>
  <si>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</si>
  <si>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</si>
  <si>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</si>
  <si>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</si>
  <si>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</si>
  <si>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</si>
  <si>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</si>
  <si>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</si>
  <si>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</si>
  <si>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</si>
  <si>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</si>
  <si>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</si>
  <si>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</si>
  <si>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</si>
  <si>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</si>
  <si>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</si>
  <si>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</si>
  <si>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</si>
  <si>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</si>
  <si>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</si>
  <si>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</si>
  <si>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</si>
  <si>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</si>
  <si>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</si>
  <si>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</si>
  <si>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</si>
  <si>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</si>
  <si>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</si>
  <si>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</si>
  <si>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</si>
  <si>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</si>
  <si>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</si>
  <si>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</si>
  <si>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</si>
  <si>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</si>
  <si>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</si>
  <si>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</si>
  <si>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</si>
  <si>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</si>
  <si>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</si>
  <si>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</si>
  <si>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</si>
  <si>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</si>
  <si>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</si>
  <si>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</si>
  <si>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</si>
  <si>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</si>
  <si>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</si>
  <si>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</si>
  <si>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</si>
  <si>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</si>
  <si>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</si>
  <si>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</si>
  <si>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</si>
  <si>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</si>
  <si>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</si>
  <si>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</si>
  <si>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</si>
  <si>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</si>
  <si>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</si>
  <si>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</si>
  <si>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</si>
  <si>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</si>
  <si>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</si>
  <si>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</si>
  <si>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</si>
  <si>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</si>
  <si>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</si>
  <si>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</si>
  <si>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</si>
  <si>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</si>
  <si>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</si>
  <si>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</si>
  <si>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</si>
  <si>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</si>
  <si>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</si>
  <si>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</si>
  <si>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</si>
  <si>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</si>
  <si>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</si>
  <si>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</si>
  <si>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</si>
  <si>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</si>
  <si>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</si>
  <si>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</si>
  <si>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</si>
  <si>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</si>
  <si>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</si>
  <si>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</si>
  <si>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</si>
  <si>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</si>
  <si>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</si>
  <si>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</si>
  <si>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</si>
  <si>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</si>
  <si>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</si>
  <si>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</si>
  <si>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</si>
  <si>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</si>
  <si>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</si>
  <si>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</si>
  <si>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</si>
  <si>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</si>
  <si>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</si>
  <si>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</si>
  <si>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</si>
  <si>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</si>
  <si>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</si>
  <si>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</si>
  <si>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</si>
  <si>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</si>
  <si>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</si>
  <si>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</si>
  <si>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</si>
  <si>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</si>
  <si>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</si>
  <si>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</si>
  <si>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</si>
  <si>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</si>
  <si>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</si>
  <si>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</si>
  <si>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</si>
  <si>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</si>
  <si>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</si>
  <si>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</si>
  <si>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</si>
  <si>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</si>
  <si>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</si>
  <si>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</si>
  <si>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</si>
  <si>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</si>
  <si>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</si>
  <si>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</si>
  <si>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</si>
  <si>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</si>
  <si>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</si>
  <si>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</si>
  <si>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</si>
  <si>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</si>
  <si>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</si>
  <si>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</si>
  <si>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</si>
  <si>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</si>
  <si>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</si>
  <si>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</si>
  <si>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</si>
  <si>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</si>
  <si>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</si>
  <si>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</si>
  <si>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</si>
  <si>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</si>
  <si>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</si>
  <si>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</si>
  <si>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</si>
  <si>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</si>
  <si>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</si>
  <si>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</si>
  <si>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</si>
  <si>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</si>
  <si>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</si>
  <si>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</si>
  <si>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</si>
  <si>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</si>
  <si>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</si>
  <si>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</si>
  <si>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</si>
  <si>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</si>
  <si>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</si>
  <si>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</si>
  <si>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</si>
  <si>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</si>
  <si>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</si>
  <si>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</si>
  <si>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</si>
  <si>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</si>
  <si>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</si>
  <si>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</si>
  <si>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</si>
  <si>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</si>
  <si>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</si>
  <si>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</si>
  <si>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</si>
  <si>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</si>
  <si>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</si>
  <si>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</si>
  <si>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</si>
  <si>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</si>
  <si>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</si>
  <si>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</si>
  <si>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</si>
  <si>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</si>
  <si>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</si>
  <si>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</si>
  <si>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</si>
  <si>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</si>
  <si>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</si>
  <si>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</si>
  <si>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</si>
  <si>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</si>
  <si>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</si>
  <si>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</si>
  <si>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</si>
  <si>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</si>
  <si>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</si>
  <si>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</si>
  <si>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</si>
  <si>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</si>
  <si>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</si>
  <si>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</si>
  <si>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</si>
  <si>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</si>
  <si>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</si>
  <si>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</si>
  <si>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</si>
  <si>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</si>
  <si>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</si>
  <si>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</si>
  <si>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</si>
  <si>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</si>
  <si>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</si>
  <si>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</si>
  <si>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</si>
  <si>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</si>
  <si>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</si>
  <si>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</si>
  <si>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</si>
  <si>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</si>
  <si>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</si>
  <si>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</si>
  <si>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</si>
  <si>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</si>
  <si>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</si>
  <si>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</si>
  <si>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</si>
  <si>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</si>
  <si>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</si>
  <si>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</si>
  <si>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</si>
  <si>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</si>
  <si>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</si>
  <si>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</si>
  <si>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</si>
  <si>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</si>
  <si>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</si>
  <si>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</si>
  <si>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</si>
  <si>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</si>
  <si>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</si>
  <si>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</si>
  <si>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</si>
  <si>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</si>
  <si>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</si>
  <si>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</si>
  <si>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</si>
  <si>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</si>
  <si>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</si>
  <si>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</si>
  <si>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</si>
  <si>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</si>
  <si>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</si>
  <si>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</si>
  <si>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</si>
  <si>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</si>
  <si>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</si>
  <si>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</si>
  <si>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</si>
  <si>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</si>
  <si>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</si>
  <si>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</si>
  <si>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</si>
  <si>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</si>
  <si>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</si>
  <si>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</si>
  <si>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</si>
  <si>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</si>
  <si>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</si>
  <si>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</si>
  <si>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</si>
  <si>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</si>
  <si>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</si>
  <si>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</si>
  <si>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</si>
  <si>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</si>
  <si>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</si>
  <si>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</si>
  <si>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</si>
  <si>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</si>
  <si>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</si>
  <si>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</si>
  <si>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</si>
  <si>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</si>
  <si>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</si>
  <si>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</si>
  <si>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</si>
  <si>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</si>
  <si>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</si>
  <si>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</si>
  <si>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</si>
  <si>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</si>
  <si>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</si>
  <si>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</si>
  <si>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</si>
  <si>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</si>
  <si>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</si>
  <si>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</si>
  <si>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</si>
  <si>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</si>
  <si>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</si>
  <si>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</si>
  <si>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</si>
  <si>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</si>
  <si>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</si>
  <si>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</si>
  <si>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</si>
  <si>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</si>
  <si>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</si>
  <si>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</si>
  <si>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</si>
  <si>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</si>
  <si>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</si>
  <si>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</si>
  <si>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</si>
  <si>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</si>
  <si>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</si>
  <si>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</si>
  <si>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</si>
  <si>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</si>
  <si>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</si>
  <si>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</si>
  <si>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</si>
  <si>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</si>
  <si>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</si>
  <si>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</si>
  <si>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</si>
  <si>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</si>
  <si>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</si>
  <si>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</si>
  <si>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</si>
  <si>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</si>
  <si>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</si>
  <si>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</si>
  <si>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</si>
  <si>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</si>
  <si>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</si>
  <si>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</si>
  <si>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</si>
  <si>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</si>
  <si>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</si>
  <si>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</si>
  <si>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</si>
  <si>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</si>
  <si>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</si>
  <si>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</si>
  <si>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</si>
  <si>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</si>
  <si>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</si>
  <si>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</si>
  <si>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</si>
  <si>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</si>
  <si>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</si>
  <si>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</si>
  <si>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</si>
  <si>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</si>
  <si>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</si>
  <si>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</si>
  <si>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</si>
  <si>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</si>
  <si>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</si>
  <si>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</si>
  <si>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</si>
  <si>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</si>
  <si>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</si>
  <si>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</si>
  <si>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</si>
  <si>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</si>
  <si>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</si>
  <si>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</si>
  <si>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</si>
  <si>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</si>
  <si>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</si>
  <si>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</si>
  <si>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</si>
  <si>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</si>
  <si>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</si>
  <si>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</si>
  <si>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</si>
  <si>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</si>
  <si>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</si>
  <si>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</si>
  <si>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</si>
  <si>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</si>
  <si>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</si>
  <si>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</si>
  <si>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</si>
  <si>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</si>
  <si>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</si>
  <si>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</si>
  <si>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</si>
  <si>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</si>
  <si>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</si>
  <si>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</si>
  <si>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</si>
  <si>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</si>
  <si>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</si>
  <si>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</si>
  <si>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</si>
  <si>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</si>
  <si>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</si>
  <si>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</si>
  <si>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</si>
  <si>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</si>
  <si>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</si>
  <si>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</si>
  <si>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</si>
  <si>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</si>
  <si>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</si>
  <si>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</si>
  <si>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</si>
  <si>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</si>
  <si>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</si>
  <si>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</si>
  <si>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</si>
  <si>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</si>
  <si>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</si>
  <si>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</si>
  <si>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</si>
  <si>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</si>
  <si>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</si>
  <si>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</si>
  <si>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</si>
  <si>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</si>
  <si>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</si>
  <si>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</si>
  <si>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</si>
  <si>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</si>
  <si>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</si>
  <si>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</si>
  <si>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</si>
  <si>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</si>
  <si>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</si>
  <si>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</si>
  <si>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</si>
  <si>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</si>
  <si>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</si>
  <si>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</si>
  <si>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</si>
  <si>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</si>
  <si>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</si>
  <si>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</si>
  <si>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</si>
  <si>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</si>
  <si>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</si>
  <si>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</si>
  <si>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</si>
  <si>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</si>
  <si>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</si>
  <si>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</si>
  <si>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</si>
  <si>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</si>
  <si>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</si>
  <si>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</si>
  <si>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</si>
  <si>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</si>
  <si>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</si>
  <si>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</si>
  <si>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</si>
  <si>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</si>
  <si>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</si>
  <si>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</si>
  <si>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</si>
  <si>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</si>
  <si>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</si>
  <si>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</si>
  <si>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</si>
  <si>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</si>
  <si>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</si>
  <si>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</si>
  <si>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</si>
  <si>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</si>
  <si>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</si>
  <si>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</si>
  <si>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</si>
  <si>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</si>
  <si>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</si>
  <si>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</si>
  <si>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</si>
  <si>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</si>
  <si>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</si>
  <si>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</si>
  <si>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</si>
  <si>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</si>
  <si>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</si>
  <si>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</si>
  <si>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</si>
  <si>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</si>
  <si>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</si>
  <si>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</si>
  <si>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</si>
  <si>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</si>
  <si>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</si>
  <si>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</si>
  <si>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</si>
  <si>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</si>
  <si>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</si>
  <si>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</si>
  <si>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</si>
  <si>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</si>
  <si>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</si>
  <si>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</si>
  <si>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</si>
  <si>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</si>
  <si>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</si>
  <si>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</si>
  <si>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</si>
  <si>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</si>
  <si>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</si>
  <si>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</si>
  <si>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</si>
  <si>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</si>
  <si>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</si>
  <si>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</si>
  <si>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</si>
  <si>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</si>
  <si>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</si>
  <si>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</si>
  <si>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</si>
  <si>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</si>
  <si>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</si>
  <si>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</si>
  <si>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</si>
  <si>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</si>
  <si>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</si>
  <si>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</si>
  <si>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</si>
  <si>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</si>
  <si>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</si>
  <si>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</si>
  <si>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</si>
  <si>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</si>
  <si>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</si>
  <si>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</si>
  <si>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</si>
  <si>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</si>
  <si>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</si>
  <si>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</si>
  <si>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</si>
  <si>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</si>
  <si>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</si>
  <si>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</si>
  <si>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</si>
  <si>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</si>
  <si>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</si>
  <si>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</si>
  <si>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</si>
  <si>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</si>
  <si>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</si>
  <si>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</si>
  <si>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</si>
  <si>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</si>
  <si>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</si>
  <si>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</si>
  <si>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</si>
  <si>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</si>
  <si>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</si>
  <si>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</si>
  <si>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</si>
  <si>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</si>
  <si>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</si>
  <si>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</si>
  <si>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</si>
  <si>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</si>
  <si>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</si>
  <si>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</si>
  <si>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</si>
  <si>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</si>
  <si>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</si>
  <si>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</si>
  <si>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</si>
  <si>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</si>
  <si>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</si>
  <si>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</si>
  <si>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</si>
  <si>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</si>
  <si>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</si>
  <si>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</si>
  <si>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</si>
  <si>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</si>
  <si>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</si>
  <si>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</si>
  <si>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</si>
  <si>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</si>
  <si>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</si>
  <si>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</si>
  <si>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</si>
  <si>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</si>
  <si>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</si>
  <si>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</si>
  <si>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</si>
  <si>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</si>
  <si>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</si>
  <si>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</si>
  <si>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</si>
  <si>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</si>
  <si>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</si>
  <si>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</si>
  <si>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</si>
  <si>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</si>
  <si>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</si>
  <si>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</si>
  <si>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</si>
  <si>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</si>
  <si>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</si>
  <si>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</si>
  <si>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</si>
  <si>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</si>
  <si>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</si>
  <si>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</si>
  <si>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</si>
  <si>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</si>
  <si>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</si>
  <si>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</si>
  <si>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</si>
  <si>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</si>
  <si>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</si>
  <si>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</si>
  <si>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</si>
  <si>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</si>
  <si>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</si>
  <si>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</si>
  <si>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</si>
  <si>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</si>
  <si>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</si>
  <si>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</si>
  <si>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</si>
  <si>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</si>
  <si>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</si>
  <si>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</si>
  <si>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</si>
  <si>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</si>
  <si>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</si>
  <si>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</si>
  <si>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</si>
  <si>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</si>
  <si>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</si>
  <si>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</si>
  <si>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</si>
  <si>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</si>
  <si>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</si>
  <si>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</si>
  <si>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</si>
  <si>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</si>
  <si>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</si>
  <si>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</si>
  <si>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</si>
  <si>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</si>
  <si>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</si>
  <si>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</si>
  <si>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</si>
  <si>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</si>
  <si>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</si>
  <si>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</si>
  <si>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</si>
  <si>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</si>
  <si>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</si>
  <si>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</si>
  <si>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</si>
  <si>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</si>
  <si>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</si>
  <si>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</si>
  <si>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</si>
  <si>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</si>
  <si>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</si>
  <si>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</si>
  <si>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</si>
  <si>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</si>
  <si>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</si>
  <si>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</si>
  <si>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</si>
  <si>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</si>
  <si>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</si>
  <si>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</si>
  <si>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</si>
  <si>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</si>
  <si>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</si>
  <si>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</si>
  <si>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</si>
  <si>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</si>
  <si>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</si>
  <si>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</si>
  <si>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</si>
  <si>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</si>
  <si>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</si>
  <si>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</si>
  <si>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</si>
  <si>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</si>
  <si>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</si>
  <si>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</si>
  <si>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</si>
  <si>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</si>
  <si>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</si>
  <si>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</si>
  <si>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</si>
  <si>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</si>
  <si>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</si>
  <si>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</si>
  <si>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</si>
  <si>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</si>
  <si>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</si>
  <si>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</si>
  <si>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</si>
  <si>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</si>
  <si>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</si>
  <si>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</si>
  <si>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</si>
  <si>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</si>
  <si>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</si>
  <si>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</si>
  <si>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</si>
  <si>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</si>
  <si>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</si>
  <si>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</si>
  <si>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</si>
  <si>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</si>
  <si>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</si>
  <si>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</si>
  <si>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</si>
  <si>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</si>
  <si>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</si>
  <si>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</si>
  <si>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</si>
  <si>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</si>
  <si>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</si>
  <si>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</si>
  <si>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</si>
  <si>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</si>
  <si>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</si>
  <si>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</si>
  <si>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</si>
  <si>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</si>
  <si>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</si>
  <si>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</si>
  <si>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</si>
  <si>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</si>
  <si>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</si>
  <si>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</si>
  <si>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</si>
  <si>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</si>
  <si>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</si>
  <si>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</si>
  <si>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</si>
  <si>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</si>
  <si>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</si>
  <si>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</si>
  <si>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</si>
  <si>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</si>
  <si>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</si>
  <si>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</si>
  <si>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</si>
  <si>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</si>
  <si>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</si>
  <si>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</si>
  <si>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</si>
  <si>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</si>
  <si>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</si>
  <si>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</si>
  <si>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</si>
  <si>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</si>
  <si>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</si>
  <si>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</si>
  <si>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</si>
  <si>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</si>
  <si>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</si>
  <si>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</si>
  <si>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</si>
  <si>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</si>
  <si>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</si>
  <si>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</si>
  <si>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</si>
  <si>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</si>
  <si>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</si>
  <si>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</si>
  <si>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</si>
  <si>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</si>
  <si>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</si>
  <si>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</si>
  <si>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</si>
  <si>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</si>
  <si>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</si>
  <si>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</si>
  <si>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</si>
  <si>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</si>
  <si>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</si>
  <si>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</si>
  <si>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</si>
  <si>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</si>
  <si>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</si>
  <si>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</si>
  <si>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</si>
  <si>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</si>
  <si>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</si>
  <si>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</si>
  <si>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</si>
  <si>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</si>
  <si>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</si>
  <si>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</si>
  <si>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</si>
  <si>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</si>
  <si>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</si>
  <si>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</si>
  <si>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</si>
  <si>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</si>
  <si>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</si>
  <si>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</si>
  <si>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</si>
  <si>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</si>
  <si>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</si>
  <si>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</si>
  <si>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</si>
  <si>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</si>
  <si>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</si>
  <si>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</si>
  <si>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</si>
  <si>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</si>
  <si>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</si>
  <si>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</si>
  <si>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</si>
  <si>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</si>
  <si>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</si>
  <si>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</si>
  <si>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</si>
  <si>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</si>
  <si>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</si>
  <si>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</si>
  <si>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</si>
  <si>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</si>
  <si>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</si>
  <si>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</si>
  <si>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</si>
  <si>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</si>
  <si>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</si>
  <si>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</si>
  <si>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</si>
  <si>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</si>
  <si>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</si>
  <si>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</si>
  <si>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</si>
  <si>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</si>
  <si>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</si>
  <si>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</si>
  <si>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</si>
  <si>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</si>
  <si>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</si>
  <si>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</si>
  <si>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</si>
  <si>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</si>
  <si>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</si>
  <si>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</si>
  <si>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</si>
  <si>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</si>
  <si>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</si>
  <si>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</si>
  <si>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</si>
  <si>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</si>
  <si>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</si>
  <si>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</si>
  <si>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</si>
  <si>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</si>
  <si>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</si>
  <si>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</si>
  <si>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</si>
  <si>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</si>
  <si>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</si>
  <si>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</si>
  <si>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</si>
  <si>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</si>
  <si>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</si>
  <si>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</si>
  <si>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</si>
  <si>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</si>
  <si>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</si>
  <si>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</si>
  <si>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</si>
  <si>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</si>
  <si>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</si>
  <si>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</si>
  <si>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</si>
  <si>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</si>
  <si>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</si>
  <si>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</si>
  <si>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</si>
  <si>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</si>
  <si>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</si>
  <si>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</si>
  <si>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</si>
  <si>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</si>
  <si>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</si>
  <si>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</si>
  <si>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</si>
  <si>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</si>
  <si>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</si>
  <si>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</si>
  <si>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</si>
  <si>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</si>
  <si>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</si>
  <si>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</si>
  <si>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</si>
  <si>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</si>
  <si>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</si>
  <si>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</si>
  <si>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</si>
  <si>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</si>
  <si>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</si>
  <si>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</si>
  <si>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</si>
  <si>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</si>
  <si>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</si>
  <si>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</si>
  <si>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</si>
  <si>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</si>
  <si>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</si>
  <si>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</si>
  <si>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</si>
  <si>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</si>
  <si>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</si>
  <si>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</si>
  <si>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</si>
  <si>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</si>
  <si>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</si>
  <si>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</si>
  <si>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</si>
  <si>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</si>
  <si>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</si>
  <si>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</si>
  <si>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</si>
  <si>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</si>
  <si>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</si>
  <si>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</si>
  <si>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</si>
  <si>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</si>
  <si>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</si>
  <si>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</si>
  <si>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</si>
  <si>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</si>
  <si>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</si>
  <si>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</si>
  <si>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</si>
  <si>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</si>
  <si>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</si>
  <si>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</si>
  <si>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</si>
  <si>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</si>
  <si>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</si>
  <si>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</si>
  <si>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</si>
  <si>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</si>
  <si>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</si>
  <si>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</si>
  <si>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</si>
  <si>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</si>
  <si>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</si>
  <si>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</si>
  <si>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</si>
  <si>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</si>
  <si>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</si>
  <si>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</si>
  <si>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</si>
  <si>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</si>
  <si>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</si>
  <si>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</si>
  <si>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</si>
  <si>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</si>
  <si>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</si>
  <si>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</si>
  <si>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</si>
  <si>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</si>
  <si>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</si>
  <si>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</si>
  <si>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</si>
  <si>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</si>
  <si>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</si>
  <si>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</si>
  <si>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</si>
  <si>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</si>
  <si>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</si>
  <si>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</si>
  <si>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</si>
  <si>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</si>
  <si>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</si>
  <si>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</si>
  <si>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</si>
  <si>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</si>
  <si>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</si>
  <si>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</si>
  <si>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</si>
  <si>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</si>
  <si>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</si>
  <si>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</si>
  <si>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</si>
  <si>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</si>
  <si>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</si>
  <si>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</si>
  <si>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</si>
  <si>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</si>
  <si>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</si>
  <si>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</si>
  <si>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</si>
  <si>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</si>
  <si>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</si>
  <si>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</si>
  <si>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</si>
  <si>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</si>
  <si>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</si>
  <si>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</si>
  <si>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</si>
  <si>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</si>
  <si>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</si>
  <si>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</si>
  <si>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</si>
  <si>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</si>
  <si>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</si>
  <si>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</si>
  <si>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</si>
  <si>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</si>
  <si>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</si>
  <si>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</si>
  <si>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</si>
  <si>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</si>
  <si>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</si>
  <si>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</si>
  <si>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</si>
  <si>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</si>
  <si>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</si>
  <si>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</si>
  <si>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</si>
  <si>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</si>
  <si>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</si>
  <si>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</si>
  <si>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</si>
  <si>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</si>
  <si>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</si>
  <si>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</si>
  <si>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</si>
  <si>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</si>
  <si>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</si>
  <si>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</si>
  <si>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</si>
  <si>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</si>
  <si>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</si>
  <si>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</si>
  <si>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</si>
  <si>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</si>
  <si>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</si>
  <si>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</si>
  <si>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</si>
  <si>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</si>
  <si>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</si>
  <si>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</si>
  <si>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</si>
  <si>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</si>
  <si>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</si>
  <si>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</si>
  <si>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</si>
  <si>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</si>
  <si>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</si>
  <si>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</si>
  <si>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</si>
  <si>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</si>
  <si>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</si>
  <si>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</si>
  <si>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</si>
  <si>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</si>
  <si>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</si>
  <si>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</si>
  <si>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</si>
  <si>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</si>
  <si>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</si>
  <si>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</si>
  <si>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</si>
  <si>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</si>
  <si>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</si>
  <si>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</si>
  <si>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</si>
  <si>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</si>
  <si>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</si>
  <si>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</si>
  <si>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</si>
  <si>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</si>
  <si>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</si>
  <si>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</si>
  <si>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</si>
  <si>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</si>
  <si>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</si>
  <si>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</si>
  <si>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</si>
  <si>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</si>
  <si>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</si>
  <si>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</si>
  <si>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</si>
  <si>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</si>
  <si>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</si>
  <si>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</si>
  <si>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</si>
  <si>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</si>
  <si>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</si>
  <si>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</si>
  <si>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</si>
  <si>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</si>
  <si>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</si>
  <si>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</si>
  <si>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</si>
  <si>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</si>
  <si>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</si>
  <si>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</si>
  <si>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</si>
  <si>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</si>
  <si>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</si>
  <si>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</si>
  <si>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</si>
  <si>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</si>
  <si>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</si>
  <si>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</si>
  <si>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</si>
  <si>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</si>
  <si>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</si>
  <si>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</si>
  <si>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</si>
  <si>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</si>
  <si>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</si>
  <si>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</si>
  <si>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</si>
  <si>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</si>
  <si>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</si>
  <si>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</si>
  <si>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</si>
  <si>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</si>
  <si>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</si>
  <si>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</si>
  <si>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</si>
  <si>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</si>
  <si>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</si>
  <si>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</si>
  <si>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</si>
  <si>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</si>
  <si>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</si>
  <si>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</si>
  <si>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</si>
  <si>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</si>
  <si>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</si>
  <si>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</si>
  <si>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</si>
  <si>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</si>
  <si>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</si>
  <si>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</si>
  <si>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</si>
  <si>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</si>
  <si>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</si>
  <si>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</si>
  <si>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</si>
  <si>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</si>
  <si>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</si>
  <si>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</si>
  <si>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</si>
  <si>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</si>
  <si>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</si>
  <si>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</si>
  <si>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</si>
  <si>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</si>
  <si>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</si>
  <si>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</si>
  <si>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</si>
  <si>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</si>
  <si>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</si>
  <si>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</si>
  <si>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</si>
  <si>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</si>
  <si>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</si>
  <si>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</si>
  <si>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</si>
  <si>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</si>
  <si>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</si>
  <si>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</si>
  <si>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</si>
  <si>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</si>
  <si>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</si>
  <si>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</si>
  <si>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</si>
  <si>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</si>
  <si>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</si>
  <si>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</si>
  <si>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</si>
  <si>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</si>
  <si>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</si>
  <si>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</si>
  <si>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</si>
  <si>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</si>
  <si>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</si>
  <si>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</si>
  <si>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</si>
  <si>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</si>
  <si>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</si>
  <si>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</si>
  <si>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</si>
  <si>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</si>
  <si>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</si>
  <si>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</si>
  <si>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</si>
  <si>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</si>
  <si>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</si>
  <si>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</si>
  <si>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</si>
  <si>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</si>
  <si>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</si>
  <si>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</si>
  <si>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</si>
  <si>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</si>
  <si>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</si>
  <si>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</si>
  <si>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</si>
  <si>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</si>
  <si>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</si>
  <si>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</si>
  <si>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</si>
  <si>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</si>
  <si>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</si>
  <si>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</si>
  <si>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</si>
  <si>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</si>
  <si>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</si>
  <si>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</si>
  <si>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</si>
  <si>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</si>
  <si>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</si>
  <si>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</si>
  <si>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</si>
  <si>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</si>
  <si>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</si>
  <si>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</si>
  <si>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</si>
  <si>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</si>
  <si>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</si>
  <si>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</si>
  <si>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</si>
  <si>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</si>
  <si>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</si>
  <si>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</si>
  <si>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</si>
  <si>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</si>
  <si>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</si>
  <si>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</si>
  <si>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</si>
  <si>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</si>
  <si>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</si>
  <si>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</si>
  <si>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</si>
  <si>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</si>
  <si>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</si>
  <si>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</si>
  <si>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</si>
  <si>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</si>
  <si>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</si>
  <si>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</si>
  <si>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</si>
  <si>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</si>
  <si>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</si>
  <si>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</si>
  <si>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</si>
  <si>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</si>
  <si>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</si>
  <si>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</si>
  <si>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</si>
  <si>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</si>
  <si>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</si>
  <si>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</si>
  <si>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</si>
  <si>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</si>
  <si>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</si>
  <si>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</si>
  <si>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</si>
  <si>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</si>
  <si>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</si>
  <si>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</si>
  <si>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</si>
  <si>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</si>
  <si>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</si>
  <si>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</si>
  <si>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</si>
  <si>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</si>
  <si>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</si>
  <si>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</si>
  <si>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</si>
  <si>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</si>
  <si>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</si>
  <si>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</si>
  <si>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</si>
  <si>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</si>
  <si>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</si>
  <si>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</si>
  <si>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</si>
  <si>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</si>
  <si>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</si>
  <si>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</si>
  <si>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</si>
  <si>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</si>
  <si>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</si>
  <si>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</si>
  <si>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</si>
  <si>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</si>
  <si>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</si>
  <si>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</si>
  <si>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</si>
  <si>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</si>
  <si>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</si>
  <si>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</si>
  <si>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</si>
  <si>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</si>
  <si>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</si>
  <si>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</si>
  <si>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</si>
  <si>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</si>
  <si>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</si>
  <si>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</si>
  <si>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</si>
  <si>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</si>
  <si>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</si>
  <si>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</si>
  <si>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</si>
  <si>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</si>
  <si>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</si>
  <si>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</si>
  <si>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</si>
  <si>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</si>
  <si>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</si>
  <si>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</si>
  <si>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</si>
  <si>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</si>
  <si>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</si>
  <si>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</si>
  <si>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</si>
  <si>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</si>
  <si>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</si>
  <si>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</si>
  <si>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</si>
  <si>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</si>
  <si>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</si>
  <si>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</si>
  <si>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</si>
  <si>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</si>
  <si>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</si>
  <si>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</si>
  <si>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</si>
  <si>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</si>
  <si>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</si>
  <si>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</si>
  <si>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</si>
  <si>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</si>
  <si>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</si>
  <si>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</si>
  <si>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</si>
  <si>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</si>
  <si>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</si>
  <si>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</si>
  <si>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</si>
  <si>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</si>
  <si>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</si>
  <si>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</si>
  <si>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</si>
  <si>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</si>
  <si>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</si>
  <si>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</si>
  <si>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</si>
  <si>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</si>
  <si>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</si>
  <si>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</si>
  <si>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</si>
  <si>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</si>
  <si>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</si>
  <si>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</si>
  <si>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</si>
  <si>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</si>
  <si>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</si>
  <si>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</si>
  <si>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</si>
  <si>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</si>
  <si>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</si>
  <si>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</si>
  <si>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</si>
  <si>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</si>
  <si>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</si>
  <si>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</si>
  <si>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</si>
  <si>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</si>
  <si>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</si>
  <si>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</si>
  <si>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</si>
  <si>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</si>
  <si>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</si>
  <si>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</si>
  <si>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</si>
  <si>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</si>
  <si>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</si>
  <si>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</si>
  <si>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</si>
  <si>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</si>
  <si>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</si>
  <si>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</si>
  <si>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</si>
  <si>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</si>
  <si>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</si>
  <si>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</si>
  <si>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</si>
  <si>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</si>
  <si>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</si>
  <si>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</si>
  <si>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</si>
  <si>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</si>
  <si>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</si>
  <si>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</si>
  <si>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</si>
  <si>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</si>
  <si>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</si>
  <si>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</si>
  <si>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</si>
  <si>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</si>
  <si>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</si>
  <si>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</si>
  <si>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</si>
  <si>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</si>
  <si>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</si>
  <si>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</si>
  <si>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</si>
  <si>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</si>
  <si>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</si>
  <si>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</si>
  <si>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</si>
  <si>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</si>
  <si>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</si>
  <si>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</si>
  <si>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</si>
  <si>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</si>
  <si>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</si>
  <si>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</si>
  <si>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</si>
  <si>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</si>
  <si>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</si>
  <si>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</si>
  <si>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</si>
  <si>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</si>
  <si>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</si>
  <si>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</si>
  <si>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</si>
  <si>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</si>
  <si>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</si>
  <si>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</si>
  <si>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</si>
  <si>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</si>
  <si>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</si>
  <si>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</si>
  <si>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</si>
  <si>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</si>
  <si>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</si>
  <si>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</si>
  <si>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</si>
  <si>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</si>
  <si>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</si>
  <si>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</si>
  <si>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</si>
  <si>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</si>
  <si>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</si>
  <si>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</si>
  <si>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</si>
  <si>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</si>
  <si>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</si>
  <si>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</si>
  <si>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</si>
  <si>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</si>
  <si>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</si>
  <si>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</si>
  <si>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</si>
  <si>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</si>
  <si>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</si>
  <si>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</si>
  <si>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</si>
  <si>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</si>
  <si>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</si>
  <si>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</si>
  <si>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</si>
  <si>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</si>
  <si>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</si>
  <si>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</si>
  <si>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</si>
  <si>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</si>
  <si>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</si>
  <si>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</si>
  <si>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</si>
  <si>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</si>
  <si>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</si>
  <si>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</si>
  <si>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</si>
  <si>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</si>
  <si>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</si>
  <si>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</si>
  <si>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</si>
  <si>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</si>
  <si>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</si>
  <si>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</si>
  <si>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</si>
  <si>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</si>
  <si>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</si>
  <si>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</si>
  <si>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</si>
  <si>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</si>
  <si>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</si>
  <si>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</si>
  <si>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</si>
  <si>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</si>
  <si>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</si>
  <si>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</si>
  <si>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</si>
  <si>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</si>
  <si>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</si>
  <si>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</si>
  <si>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</si>
  <si>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</si>
  <si>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</si>
  <si>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</si>
  <si>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</si>
  <si>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</si>
  <si>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</si>
  <si>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</si>
  <si>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</si>
  <si>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</si>
  <si>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</si>
  <si>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</si>
  <si>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</si>
  <si>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</si>
  <si>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</si>
  <si>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</si>
  <si>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</si>
  <si>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</si>
  <si>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</si>
  <si>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</si>
  <si>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</si>
  <si>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</si>
  <si>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</si>
  <si>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</si>
  <si>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</si>
  <si>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</si>
  <si>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</si>
  <si>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</si>
  <si>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</si>
  <si>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</si>
  <si>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</si>
  <si>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</si>
  <si>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</si>
  <si>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</si>
  <si>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</si>
  <si>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</si>
  <si>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</si>
  <si>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</si>
  <si>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</si>
  <si>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</si>
  <si>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</si>
  <si>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</si>
  <si>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</si>
  <si>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</si>
  <si>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</si>
  <si>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</si>
  <si>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</si>
  <si>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</si>
  <si>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</si>
  <si>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</si>
  <si>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</si>
  <si>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</si>
  <si>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</si>
  <si>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</si>
  <si>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</si>
  <si>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</si>
  <si>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</si>
  <si>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</si>
  <si>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</si>
  <si>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</si>
  <si>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</si>
  <si>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</si>
  <si>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</si>
  <si>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</si>
  <si>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</si>
  <si>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</si>
  <si>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</si>
  <si>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</si>
  <si>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</si>
  <si>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</si>
  <si>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</si>
  <si>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</si>
  <si>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</si>
  <si>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</si>
  <si>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</si>
  <si>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</si>
  <si>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</si>
  <si>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</si>
  <si>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</si>
  <si>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</si>
  <si>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</si>
  <si>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</si>
  <si>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</si>
  <si>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</si>
  <si>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</si>
  <si>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</si>
  <si>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</si>
  <si>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</si>
  <si>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</si>
  <si>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</si>
  <si>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</si>
  <si>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</si>
  <si>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</si>
  <si>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</si>
  <si>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</si>
  <si>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</si>
  <si>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</si>
  <si>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</si>
  <si>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</si>
  <si>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</si>
  <si>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</si>
  <si>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</si>
  <si>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</si>
  <si>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</si>
  <si>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</si>
  <si>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</si>
  <si>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</si>
  <si>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</si>
  <si>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</si>
  <si>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</si>
  <si>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</si>
  <si>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</si>
  <si>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</si>
  <si>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</si>
  <si>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</si>
  <si>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</si>
  <si>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</si>
  <si>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</si>
  <si>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</si>
  <si>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</si>
  <si>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</si>
  <si>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</si>
  <si>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</si>
  <si>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</si>
  <si>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</si>
  <si>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</si>
  <si>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</si>
  <si>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</si>
  <si>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</si>
  <si>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</si>
  <si>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</si>
  <si>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</si>
  <si>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</si>
  <si>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</si>
  <si>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</si>
  <si>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</si>
  <si>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</si>
  <si>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</si>
  <si>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</si>
  <si>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</si>
  <si>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</si>
  <si>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</si>
  <si>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</si>
  <si>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</si>
  <si>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</si>
  <si>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</si>
  <si>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</si>
  <si>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</si>
  <si>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</si>
  <si>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</si>
  <si>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</si>
  <si>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</si>
  <si>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</si>
  <si>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</si>
  <si>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</si>
  <si>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</si>
  <si>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</si>
  <si>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</si>
  <si>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</si>
  <si>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</si>
  <si>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</si>
  <si>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</si>
  <si>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</si>
  <si>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</si>
  <si>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</si>
  <si>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</si>
  <si>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</si>
  <si>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</si>
  <si>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</si>
  <si>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</si>
  <si>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</si>
  <si>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</si>
  <si>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</si>
  <si>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</si>
  <si>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</si>
  <si>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</si>
  <si>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</si>
  <si>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</si>
  <si>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</si>
  <si>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</si>
  <si>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</si>
  <si>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</si>
  <si>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</si>
  <si>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</si>
  <si>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</si>
  <si>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</si>
  <si>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</si>
  <si>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</si>
  <si>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</si>
  <si>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</si>
  <si>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</si>
  <si>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</si>
  <si>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</si>
  <si>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</si>
  <si>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</si>
  <si>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</si>
  <si>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</si>
  <si>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</si>
  <si>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</si>
  <si>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</si>
  <si>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</si>
  <si>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</si>
  <si>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</si>
  <si>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</si>
  <si>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</si>
  <si>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</si>
  <si>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</si>
  <si>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</si>
  <si>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</si>
  <si>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</si>
  <si>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</si>
  <si>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</si>
  <si>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</si>
  <si>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</si>
  <si>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</si>
  <si>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</si>
  <si>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</si>
  <si>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</si>
  <si>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</si>
  <si>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</si>
  <si>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</si>
  <si>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</si>
  <si>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</si>
  <si>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</si>
  <si>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</si>
  <si>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</si>
  <si>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</si>
  <si>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</si>
  <si>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</si>
  <si>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</si>
  <si>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</si>
  <si>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</si>
  <si>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</si>
  <si>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</si>
  <si>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</si>
  <si>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</si>
  <si>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</si>
  <si>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</si>
  <si>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</si>
  <si>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</si>
  <si>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</si>
  <si>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</si>
  <si>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</si>
  <si>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</si>
  <si>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</si>
  <si>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</si>
  <si>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</si>
  <si>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</si>
  <si>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</si>
  <si>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</si>
  <si>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</si>
  <si>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</si>
  <si>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</si>
  <si>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</si>
  <si>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</si>
  <si>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</si>
  <si>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</si>
  <si>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</si>
  <si>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</si>
  <si>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</si>
  <si>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</si>
  <si>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</si>
  <si>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</si>
  <si>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</si>
  <si>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</si>
  <si>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</si>
  <si>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</si>
  <si>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</si>
  <si>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</si>
  <si>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</si>
  <si>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</si>
  <si>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</si>
  <si>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</si>
  <si>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</si>
  <si>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</si>
  <si>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</si>
  <si>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</si>
  <si>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</si>
  <si>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</si>
  <si>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</si>
  <si>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</si>
  <si>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</si>
  <si>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</si>
  <si>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</si>
  <si>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</si>
  <si>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</si>
  <si>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</si>
  <si>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</si>
  <si>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</si>
  <si>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</si>
  <si>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</si>
  <si>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</si>
  <si>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</si>
  <si>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</si>
  <si>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</si>
  <si>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</si>
  <si>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</si>
  <si>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</si>
  <si>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</si>
  <si>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</si>
  <si>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</si>
  <si>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</si>
  <si>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</si>
  <si>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</si>
  <si>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</si>
  <si>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</si>
  <si>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</si>
  <si>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</si>
  <si>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</si>
  <si>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</si>
  <si>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</si>
  <si>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</si>
  <si>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</si>
  <si>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</si>
  <si>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</si>
  <si>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</si>
  <si>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</si>
  <si>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</si>
  <si>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</si>
  <si>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</si>
  <si>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</si>
  <si>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</si>
  <si>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</si>
  <si>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</si>
  <si>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</si>
  <si>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</si>
  <si>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</si>
  <si>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</si>
  <si>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</si>
  <si>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</si>
  <si>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</si>
  <si>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</si>
  <si>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</si>
  <si>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</si>
  <si>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</si>
  <si>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</si>
  <si>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</si>
  <si>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</si>
  <si>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</si>
  <si>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</si>
  <si>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</si>
  <si>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</si>
  <si>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</si>
  <si>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</si>
  <si>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</si>
  <si>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</si>
  <si>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</si>
  <si>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</si>
  <si>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</si>
  <si>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</si>
  <si>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</si>
  <si>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</si>
  <si>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</si>
  <si>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</si>
  <si>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</si>
  <si>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</si>
  <si>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</si>
  <si>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</si>
  <si>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</si>
  <si>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</si>
  <si>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</si>
  <si>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</si>
  <si>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</si>
  <si>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</si>
  <si>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</si>
  <si>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</si>
  <si>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</si>
  <si>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</si>
  <si>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</si>
  <si>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</si>
  <si>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</si>
  <si>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</si>
  <si>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</si>
  <si>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</si>
  <si>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</si>
  <si>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</si>
  <si>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</si>
  <si>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</si>
  <si>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</si>
  <si>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</si>
  <si>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</si>
  <si>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</si>
  <si>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</si>
  <si>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</si>
  <si>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</si>
  <si>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</si>
  <si>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</si>
  <si>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</si>
  <si>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</si>
  <si>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</si>
  <si>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</si>
  <si>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</si>
  <si>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</si>
  <si>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</si>
  <si>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</si>
  <si>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</si>
  <si>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</si>
  <si>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</si>
  <si>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</si>
  <si>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</si>
  <si>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</si>
  <si>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</si>
  <si>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</si>
  <si>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</si>
  <si>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</si>
  <si>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</si>
  <si>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</si>
  <si>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</si>
  <si>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</si>
  <si>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</si>
  <si>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</si>
  <si>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</si>
  <si>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</si>
  <si>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</si>
  <si>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</si>
  <si>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</si>
  <si>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</si>
  <si>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</si>
  <si>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</si>
  <si>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</si>
  <si>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</si>
  <si>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</si>
  <si>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</si>
  <si>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</si>
  <si>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</si>
  <si>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</si>
  <si>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</si>
  <si>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</si>
  <si>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</si>
  <si>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</si>
  <si>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</si>
  <si>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</si>
  <si>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</si>
  <si>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</si>
  <si>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</si>
  <si>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</si>
  <si>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</si>
  <si>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</si>
  <si>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</si>
  <si>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</si>
  <si>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</si>
  <si>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</si>
  <si>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</si>
  <si>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</si>
  <si>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</si>
  <si>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</si>
  <si>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</si>
  <si>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</si>
  <si>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</si>
  <si>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</si>
  <si>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</si>
  <si>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</si>
  <si>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</si>
  <si>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</si>
  <si>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</si>
  <si>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</si>
  <si>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</si>
  <si>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</si>
  <si>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</si>
  <si>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</si>
  <si>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</si>
  <si>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</si>
  <si>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</si>
  <si>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</si>
  <si>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</si>
  <si>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</si>
  <si>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</si>
  <si>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</si>
  <si>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</si>
  <si>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</si>
  <si>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</si>
  <si>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</si>
  <si>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</si>
  <si>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</si>
  <si>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</si>
  <si>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</si>
  <si>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</si>
  <si>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</si>
  <si>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</si>
  <si>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</si>
  <si>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</si>
  <si>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</si>
  <si>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</si>
  <si>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</si>
  <si>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</si>
  <si>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</si>
  <si>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</si>
  <si>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</si>
  <si>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</si>
  <si>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</si>
  <si>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</si>
  <si>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</si>
  <si>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</si>
  <si>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</si>
  <si>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</si>
  <si>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</si>
  <si>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</si>
  <si>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</si>
  <si>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</si>
  <si>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</si>
  <si>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</si>
  <si>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</si>
  <si>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</si>
  <si>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</si>
  <si>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</si>
  <si>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</si>
  <si>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</si>
  <si>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</si>
  <si>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</si>
  <si>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</si>
  <si>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</si>
  <si>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</si>
  <si>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</si>
  <si>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</si>
  <si>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</si>
  <si>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</si>
  <si>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</si>
  <si>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</si>
  <si>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</si>
  <si>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</si>
  <si>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</si>
  <si>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</si>
  <si>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</si>
  <si>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</si>
  <si>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</si>
  <si>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</si>
  <si>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</si>
  <si>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</si>
  <si>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</si>
  <si>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</si>
  <si>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</si>
  <si>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</si>
  <si>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</si>
  <si>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</si>
  <si>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</si>
  <si>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</si>
  <si>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</si>
  <si>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</si>
  <si>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</si>
  <si>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</si>
  <si>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</si>
  <si>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</si>
  <si>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</si>
  <si>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</si>
  <si>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</si>
  <si>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</si>
  <si>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</si>
  <si>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</si>
  <si>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</si>
  <si>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</si>
  <si>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</si>
  <si>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</si>
  <si>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</si>
  <si>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</si>
  <si>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</si>
  <si>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</si>
  <si>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</si>
  <si>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</si>
  <si>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</si>
  <si>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</si>
  <si>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</si>
  <si>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</si>
  <si>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</si>
  <si>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</si>
  <si>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</si>
  <si>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</si>
  <si>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</si>
  <si>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</si>
  <si>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</si>
  <si>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</si>
  <si>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</si>
  <si>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</si>
  <si>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</si>
  <si>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</si>
  <si>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</si>
  <si>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</si>
  <si>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</si>
  <si>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</si>
  <si>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</si>
  <si>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</si>
  <si>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</si>
  <si>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</si>
  <si>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</si>
  <si>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</si>
  <si>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</si>
  <si>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</si>
  <si>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</si>
  <si>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</si>
  <si>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</si>
  <si>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</si>
  <si>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</si>
  <si>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</si>
  <si>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</si>
  <si>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</si>
  <si>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</si>
  <si>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</si>
  <si>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</si>
  <si>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</si>
  <si>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</si>
  <si>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</si>
  <si>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</si>
  <si>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</si>
  <si>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</si>
  <si>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</si>
  <si>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</si>
  <si>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</si>
  <si>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</si>
  <si>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</si>
  <si>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</si>
  <si>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</si>
  <si>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</si>
  <si>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</si>
  <si>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</si>
  <si>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</si>
  <si>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</si>
  <si>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</si>
  <si>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</si>
  <si>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</si>
  <si>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</si>
  <si>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</si>
  <si>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</si>
  <si>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</si>
  <si>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</si>
  <si>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</si>
  <si>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</si>
  <si>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</si>
  <si>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</si>
  <si>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</si>
  <si>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</si>
  <si>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</si>
  <si>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</si>
  <si>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</si>
  <si>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</si>
  <si>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</si>
  <si>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</si>
  <si>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</si>
  <si>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</si>
  <si>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</si>
  <si>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</si>
  <si>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</si>
  <si>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</si>
  <si>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</si>
  <si>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</si>
  <si>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</si>
  <si>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</si>
  <si>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</si>
  <si>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</si>
  <si>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</si>
  <si>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</si>
  <si>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</si>
  <si>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</si>
  <si>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</si>
  <si>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</si>
  <si>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</si>
  <si>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</si>
  <si>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</si>
  <si>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</si>
  <si>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</si>
  <si>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</si>
  <si>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</si>
  <si>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</si>
  <si>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</si>
  <si>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</si>
  <si>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</si>
  <si>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</si>
  <si>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</si>
  <si>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</si>
  <si>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</si>
  <si>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</si>
  <si>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</si>
  <si>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</si>
  <si>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</si>
  <si>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</si>
  <si>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</si>
  <si>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</si>
  <si>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</si>
  <si>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</si>
  <si>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</si>
  <si>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</si>
  <si>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</si>
  <si>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</si>
  <si>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</si>
  <si>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</si>
  <si>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</si>
  <si>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</si>
  <si>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</si>
  <si>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</si>
  <si>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</si>
  <si>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</si>
  <si>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</si>
  <si>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</si>
  <si>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</si>
  <si>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</si>
  <si>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</si>
  <si>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</si>
  <si>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</si>
  <si>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</si>
  <si>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</si>
  <si>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</si>
  <si>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</si>
  <si>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</si>
  <si>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</si>
  <si>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</si>
  <si>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</si>
  <si>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</si>
  <si>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</si>
  <si>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</si>
  <si>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</si>
  <si>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</si>
  <si>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</si>
  <si>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</si>
  <si>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</si>
  <si>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</si>
  <si>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</si>
  <si>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</si>
  <si>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</si>
  <si>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</si>
  <si>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</si>
  <si>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</si>
  <si>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</si>
  <si>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</si>
  <si>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</si>
  <si>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</si>
  <si>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</si>
  <si>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</si>
  <si>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</si>
  <si>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</si>
  <si>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</si>
  <si>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</si>
  <si>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</si>
  <si>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</si>
  <si>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</si>
  <si>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</si>
  <si>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</si>
  <si>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</si>
  <si>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</si>
  <si>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</si>
  <si>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</si>
  <si>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</si>
  <si>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</si>
  <si>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</si>
  <si>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</si>
  <si>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</si>
  <si>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</si>
  <si>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</si>
  <si>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</si>
  <si>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</si>
  <si>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</si>
  <si>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</si>
  <si>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</si>
  <si>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</si>
  <si>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</si>
  <si>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</si>
  <si>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</si>
  <si>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</si>
  <si>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</si>
  <si>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</si>
  <si>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</si>
  <si>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</si>
  <si>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</si>
  <si>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</si>
  <si>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</si>
  <si>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</si>
  <si>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</si>
  <si>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</si>
  <si>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</si>
  <si>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</si>
  <si>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</si>
  <si>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</si>
  <si>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</si>
  <si>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</si>
  <si>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</si>
  <si>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</si>
  <si>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</si>
  <si>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</si>
  <si>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</si>
  <si>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</si>
  <si>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</si>
  <si>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</si>
  <si>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</si>
  <si>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</si>
  <si>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</si>
  <si>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</si>
  <si>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</si>
  <si>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</si>
  <si>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</si>
  <si>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</si>
  <si>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</si>
  <si>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</si>
  <si>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</si>
  <si>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</si>
  <si>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</si>
  <si>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</si>
  <si>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</si>
  <si>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</si>
  <si>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</si>
  <si>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</si>
  <si>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</si>
  <si>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</si>
  <si>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</si>
  <si>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</si>
  <si>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</si>
  <si>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</si>
  <si>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</si>
  <si>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</si>
  <si>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</si>
  <si>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</si>
  <si>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</si>
  <si>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</si>
  <si>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</si>
  <si>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</si>
  <si>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</si>
  <si>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</si>
  <si>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</si>
  <si>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</si>
  <si>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</si>
  <si>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</si>
  <si>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</si>
  <si>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</si>
  <si>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</si>
  <si>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</si>
  <si>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</si>
  <si>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</si>
  <si>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</si>
  <si>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</si>
  <si>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</si>
  <si>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</si>
  <si>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</si>
  <si>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</si>
  <si>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</si>
  <si>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</si>
  <si>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</si>
  <si>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</si>
  <si>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</si>
  <si>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</si>
  <si>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</si>
  <si>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</si>
  <si>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</si>
  <si>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</si>
  <si>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</si>
  <si>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</si>
  <si>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</si>
  <si>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</si>
  <si>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</si>
  <si>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</si>
  <si>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</si>
  <si>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</si>
  <si>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</si>
  <si>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</si>
  <si>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</si>
  <si>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</si>
  <si>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</si>
  <si>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</si>
  <si>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</si>
  <si>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</si>
  <si>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</si>
  <si>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</si>
  <si>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</si>
  <si>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</si>
  <si>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</si>
  <si>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</si>
  <si>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</si>
  <si>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</si>
  <si>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</si>
  <si>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</si>
  <si>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</si>
  <si>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</si>
  <si>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</si>
  <si>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</si>
  <si>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</si>
  <si>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</si>
  <si>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</si>
  <si>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</si>
  <si>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</si>
  <si>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</si>
  <si>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</si>
  <si>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</si>
  <si>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</si>
  <si>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</si>
  <si>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</si>
  <si>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</si>
  <si>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</si>
  <si>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</si>
  <si>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</si>
  <si>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</si>
  <si>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</si>
  <si>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</si>
  <si>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</si>
  <si>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</si>
  <si>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</si>
  <si>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</si>
  <si>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</si>
  <si>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</si>
  <si>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</si>
  <si>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</si>
  <si>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</si>
  <si>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</si>
  <si>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</si>
  <si>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</si>
  <si>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</si>
  <si>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</si>
  <si>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</si>
  <si>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</si>
  <si>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</si>
  <si>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</si>
  <si>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</si>
  <si>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</si>
  <si>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</si>
  <si>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</si>
  <si>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</si>
  <si>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</si>
  <si>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</si>
  <si>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</si>
  <si>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</si>
  <si>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</si>
  <si>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</si>
  <si>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</si>
  <si>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</si>
  <si>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</si>
  <si>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</si>
  <si>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</si>
  <si>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</si>
  <si>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</si>
  <si>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</si>
  <si>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</si>
  <si>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</si>
  <si>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</si>
  <si>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</si>
  <si>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</si>
  <si>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</si>
  <si>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</si>
  <si>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</si>
  <si>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</si>
  <si>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</si>
  <si>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</si>
  <si>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</si>
  <si>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</si>
  <si>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</si>
  <si>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</si>
  <si>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</si>
  <si>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</si>
  <si>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</si>
  <si>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</si>
  <si>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</si>
  <si>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</si>
  <si>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</si>
  <si>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</si>
  <si>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</si>
  <si>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</si>
  <si>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</si>
  <si>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</si>
  <si>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</si>
  <si>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</si>
  <si>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</si>
  <si>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</si>
  <si>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</si>
  <si>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</si>
  <si>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</si>
  <si>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</si>
  <si>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</si>
  <si>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</si>
  <si>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</si>
  <si>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</si>
  <si>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</si>
  <si>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</si>
  <si>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</si>
  <si>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</si>
  <si>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</si>
  <si>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</si>
  <si>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</si>
  <si>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</si>
  <si>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</si>
  <si>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</si>
  <si>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</si>
  <si>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</si>
  <si>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</si>
  <si>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</si>
  <si>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</si>
  <si>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</si>
  <si>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</si>
  <si>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</si>
  <si>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</si>
  <si>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</si>
  <si>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</si>
  <si>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</si>
  <si>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</si>
  <si>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</si>
  <si>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</si>
  <si>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</si>
  <si>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</si>
  <si>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</si>
  <si>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</si>
  <si>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</si>
  <si>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</si>
  <si>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</si>
  <si>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</si>
  <si>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</si>
  <si>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</si>
  <si>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</si>
  <si>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</si>
  <si>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</si>
  <si>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</si>
  <si>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</si>
  <si>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</si>
  <si>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</si>
  <si>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</si>
  <si>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</si>
  <si>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</si>
  <si>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</si>
  <si>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</si>
  <si>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</si>
  <si>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</si>
  <si>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</si>
  <si>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</si>
  <si>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</si>
  <si>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</si>
  <si>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</si>
  <si>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</si>
  <si>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</si>
  <si>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</si>
  <si>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</si>
  <si>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</si>
  <si>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</si>
  <si>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</si>
  <si>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</si>
  <si>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</si>
  <si>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</si>
  <si>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</si>
  <si>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</si>
  <si>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</si>
  <si>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</si>
  <si>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</si>
  <si>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</si>
  <si>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</si>
  <si>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</si>
  <si>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</si>
  <si>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</si>
  <si>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</si>
  <si>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</si>
  <si>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</si>
  <si>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</si>
  <si>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</si>
  <si>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</si>
  <si>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</si>
  <si>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</si>
  <si>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</si>
  <si>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</si>
  <si>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</si>
  <si>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</si>
  <si>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</si>
  <si>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</si>
  <si>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</si>
  <si>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</si>
  <si>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</si>
  <si>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</si>
  <si>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</si>
  <si>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</si>
  <si>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</si>
  <si>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</si>
  <si>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</si>
  <si>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</si>
  <si>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</si>
  <si>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</si>
  <si>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</si>
  <si>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</si>
  <si>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</si>
  <si>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</si>
  <si>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</si>
  <si>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</si>
  <si>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</si>
  <si>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</si>
  <si>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</si>
  <si>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</si>
  <si>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</si>
  <si>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</si>
  <si>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</si>
  <si>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</si>
  <si>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</si>
  <si>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</si>
  <si>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</si>
  <si>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</si>
  <si>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</si>
  <si>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</si>
  <si>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</si>
  <si>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</si>
  <si>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</si>
  <si>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</si>
  <si>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</si>
  <si>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</si>
  <si>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</si>
  <si>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</si>
  <si>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</si>
  <si>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</si>
  <si>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</si>
  <si>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</si>
  <si>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</si>
  <si>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</si>
  <si>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</si>
  <si>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</si>
  <si>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</si>
  <si>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</si>
  <si>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</si>
  <si>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</si>
  <si>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</si>
  <si>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</si>
  <si>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</si>
  <si>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</si>
  <si>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</si>
  <si>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</si>
  <si>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</si>
  <si>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</si>
  <si>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</si>
  <si>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</si>
  <si>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</si>
  <si>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</si>
  <si>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</si>
  <si>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</si>
  <si>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</si>
  <si>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</si>
  <si>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</si>
  <si>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</si>
  <si>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</si>
  <si>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</si>
  <si>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</si>
  <si>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</si>
  <si>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</si>
  <si>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</si>
  <si>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</si>
  <si>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</si>
  <si>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</si>
  <si>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</si>
  <si>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</si>
  <si>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</si>
  <si>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</si>
  <si>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</si>
  <si>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</si>
  <si>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</si>
  <si>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</si>
  <si>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</si>
  <si>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</si>
  <si>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</si>
  <si>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</si>
  <si>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</si>
  <si>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</si>
  <si>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</si>
  <si>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</si>
  <si>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</si>
  <si>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</si>
  <si>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</si>
  <si>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</si>
  <si>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</si>
  <si>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</si>
  <si>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</si>
  <si>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</si>
  <si>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</si>
  <si>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</si>
  <si>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</si>
  <si>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</si>
  <si>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</si>
  <si>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</si>
  <si>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</si>
  <si>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</si>
  <si>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</si>
  <si>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</si>
  <si>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</si>
  <si>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</si>
  <si>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</si>
  <si>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</si>
  <si>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</si>
  <si>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</si>
  <si>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</si>
  <si>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</si>
  <si>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</si>
  <si>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</si>
  <si>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</si>
  <si>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</si>
  <si>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</si>
  <si>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</si>
  <si>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</si>
  <si>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</si>
  <si>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</si>
  <si>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</si>
  <si>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</si>
  <si>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</si>
  <si>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</si>
  <si>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</si>
  <si>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</si>
  <si>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</si>
  <si>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</si>
  <si>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</si>
  <si>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</si>
  <si>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</si>
  <si>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</si>
  <si>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</si>
  <si>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</si>
  <si>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</si>
  <si>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</si>
  <si>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</si>
  <si>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</si>
  <si>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</si>
  <si>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</si>
  <si>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</si>
  <si>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</si>
  <si>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</si>
  <si>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</si>
  <si>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</si>
  <si>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</si>
  <si>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</si>
  <si>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</si>
  <si>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</si>
  <si>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</si>
  <si>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</si>
  <si>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</si>
  <si>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</si>
  <si>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</si>
  <si>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</si>
  <si>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</si>
  <si>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</si>
  <si>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</si>
  <si>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</si>
  <si>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</si>
  <si>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</si>
  <si>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</si>
  <si>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</si>
  <si>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</si>
  <si>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</si>
  <si>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</si>
  <si>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</si>
  <si>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</si>
  <si>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</si>
  <si>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</si>
  <si>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</si>
  <si>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</si>
  <si>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</si>
  <si>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</si>
  <si>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</si>
  <si>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</si>
  <si>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</si>
  <si>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</si>
  <si>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</si>
  <si>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</si>
  <si>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</si>
  <si>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</si>
  <si>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</si>
  <si>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</si>
  <si>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</si>
  <si>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</si>
  <si>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</si>
  <si>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</si>
  <si>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</si>
  <si>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</si>
  <si>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</si>
  <si>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</si>
  <si>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</si>
  <si>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</si>
  <si>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</si>
  <si>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</si>
  <si>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</si>
  <si>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</si>
  <si>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</si>
  <si>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</si>
  <si>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</si>
  <si>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</si>
  <si>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</si>
  <si>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</si>
  <si>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</si>
  <si>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</si>
  <si>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</si>
  <si>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</si>
  <si>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</si>
  <si>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</si>
  <si>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</si>
  <si>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</si>
  <si>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</si>
  <si>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</si>
  <si>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</si>
  <si>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</si>
  <si>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</si>
  <si>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</si>
  <si>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</si>
  <si>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</si>
  <si>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</si>
  <si>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</si>
  <si>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</si>
  <si>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</si>
  <si>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</si>
  <si>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</si>
  <si>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</si>
  <si>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</si>
  <si>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</si>
  <si>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</si>
  <si>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</si>
  <si>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</si>
  <si>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</si>
  <si>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</si>
  <si>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</si>
  <si>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</si>
  <si>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</si>
  <si>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</si>
  <si>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</si>
  <si>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</si>
  <si>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</si>
  <si>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</si>
  <si>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</si>
  <si>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</si>
  <si>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</si>
  <si>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</si>
  <si>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</si>
  <si>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</si>
  <si>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</si>
  <si>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</si>
  <si>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</si>
  <si>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</si>
  <si>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</si>
  <si>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</si>
  <si>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</si>
  <si>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</si>
  <si>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</si>
  <si>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</si>
  <si>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</si>
  <si>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</si>
  <si>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</si>
  <si>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</si>
  <si>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</si>
  <si>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</si>
  <si>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</si>
  <si>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</si>
  <si>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</si>
  <si>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</si>
  <si>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</si>
  <si>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</si>
  <si>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</si>
  <si>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</si>
  <si>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</si>
  <si>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</si>
  <si>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</si>
  <si>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</si>
  <si>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</si>
  <si>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</si>
  <si>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</si>
  <si>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</si>
  <si>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</si>
  <si>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</si>
  <si>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</si>
  <si>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</si>
  <si>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</si>
  <si>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</si>
  <si>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</si>
  <si>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</si>
  <si>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</si>
  <si>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</si>
  <si>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</si>
  <si>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</si>
  <si>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</si>
  <si>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</si>
  <si>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</si>
  <si>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</si>
  <si>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</si>
  <si>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</si>
  <si>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</si>
  <si>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</si>
  <si>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</si>
  <si>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</si>
  <si>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</si>
  <si>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</si>
  <si>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</si>
  <si>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</si>
  <si>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</si>
  <si>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</si>
  <si>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</si>
  <si>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</si>
  <si>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</si>
  <si>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</si>
  <si>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</si>
  <si>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</si>
  <si>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</si>
  <si>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</si>
  <si>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</si>
  <si>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</si>
  <si>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</si>
  <si>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</si>
  <si>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</si>
  <si>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</si>
  <si>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</si>
  <si>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</si>
  <si>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</si>
  <si>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</si>
  <si>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</si>
  <si>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</si>
  <si>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</si>
  <si>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</si>
  <si>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</si>
  <si>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</si>
  <si>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</si>
  <si>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</si>
  <si>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</si>
  <si>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</si>
  <si>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</si>
  <si>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</si>
  <si>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</si>
  <si>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</si>
  <si>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</si>
  <si>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</si>
  <si>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</si>
  <si>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</si>
  <si>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</si>
  <si>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</si>
  <si>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</si>
  <si>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</si>
  <si>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</si>
  <si>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</si>
  <si>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</si>
  <si>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</si>
  <si>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</si>
  <si>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</si>
  <si>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</si>
  <si>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</si>
  <si>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</si>
  <si>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</si>
  <si>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</si>
  <si>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</si>
  <si>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</si>
  <si>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</si>
  <si>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</si>
  <si>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</si>
  <si>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</si>
  <si>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</si>
  <si>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</si>
  <si>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</si>
  <si>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</si>
  <si>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</si>
  <si>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</si>
  <si>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</si>
  <si>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</si>
  <si>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</si>
  <si>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</si>
  <si>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</si>
  <si>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</si>
  <si>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</si>
  <si>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</si>
  <si>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</si>
  <si>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</si>
  <si>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</si>
  <si>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</si>
  <si>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</si>
  <si>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</si>
  <si>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</si>
  <si>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</si>
  <si>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</si>
  <si>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</si>
  <si>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</si>
  <si>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</si>
  <si>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</si>
  <si>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</si>
  <si>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</si>
  <si>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</si>
  <si>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</si>
  <si>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</si>
  <si>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</si>
  <si>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</si>
  <si>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</si>
  <si>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</si>
  <si>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</si>
  <si>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</si>
  <si>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</si>
  <si>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</si>
  <si>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</si>
  <si>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</si>
  <si>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</si>
  <si>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</si>
  <si>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</si>
  <si>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</si>
  <si>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</si>
  <si>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</si>
  <si>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</si>
  <si>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</si>
  <si>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</si>
  <si>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</si>
  <si>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</si>
  <si>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</si>
  <si>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</si>
  <si>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</si>
  <si>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</si>
  <si>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</si>
  <si>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</si>
  <si>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</si>
  <si>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</si>
  <si>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</si>
  <si>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</si>
  <si>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</si>
  <si>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</si>
  <si>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</si>
  <si>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</si>
  <si>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</si>
  <si>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</si>
  <si>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</si>
  <si>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</si>
  <si>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</si>
  <si>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</si>
  <si>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</si>
  <si>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</si>
  <si>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</si>
  <si>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</si>
  <si>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</si>
  <si>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</si>
  <si>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</si>
  <si>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</si>
  <si>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</si>
  <si>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</si>
  <si>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</si>
  <si>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</si>
  <si>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</si>
  <si>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</si>
  <si>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</si>
  <si>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</si>
  <si>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</si>
  <si>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</si>
  <si>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</si>
  <si>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</si>
  <si>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</si>
  <si>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</si>
  <si>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</si>
  <si>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</si>
  <si>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</si>
  <si>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</si>
  <si>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</si>
  <si>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</si>
  <si>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</si>
  <si>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</si>
  <si>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</si>
  <si>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</si>
  <si>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</si>
  <si>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</si>
  <si>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</si>
  <si>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</si>
  <si>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</si>
  <si>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</si>
  <si>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</si>
  <si>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</si>
  <si>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</si>
  <si>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</si>
  <si>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</si>
  <si>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</si>
  <si>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</si>
  <si>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</si>
  <si>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</si>
  <si>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</si>
  <si>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</si>
  <si>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</si>
  <si>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</si>
  <si>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</si>
  <si>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</si>
  <si>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</si>
  <si>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</si>
  <si>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</si>
  <si>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</si>
  <si>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</si>
  <si>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</si>
  <si>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</si>
  <si>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</si>
  <si>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</si>
  <si>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</si>
  <si>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</si>
  <si>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</si>
  <si>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</si>
  <si>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</si>
  <si>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</si>
  <si>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</si>
  <si>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</si>
  <si>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</si>
  <si>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</si>
  <si>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</si>
  <si>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</si>
  <si>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</si>
  <si>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</si>
  <si>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</si>
  <si>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</si>
  <si>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</si>
  <si>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</si>
  <si>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</si>
  <si>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</si>
  <si>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</si>
  <si>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</si>
  <si>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</si>
  <si>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</si>
  <si>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</si>
  <si>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</si>
  <si>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</si>
  <si>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</si>
  <si>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</si>
  <si>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</si>
  <si>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</si>
  <si>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</si>
  <si>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</si>
  <si>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</si>
  <si>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</si>
  <si>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</si>
  <si>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</si>
  <si>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</si>
  <si>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</si>
  <si>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</si>
  <si>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</si>
  <si>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</si>
  <si>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</si>
  <si>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</si>
  <si>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</si>
  <si>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</si>
  <si>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</si>
  <si>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</si>
  <si>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</si>
  <si>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</si>
  <si>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</si>
  <si>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</si>
  <si>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</si>
  <si>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</si>
  <si>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</si>
  <si>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</si>
  <si>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</si>
  <si>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</si>
  <si>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</si>
  <si>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</si>
  <si>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</si>
  <si>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</si>
  <si>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</si>
  <si>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</si>
  <si>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</si>
  <si>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</si>
  <si>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</si>
  <si>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</si>
  <si>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</si>
  <si>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</si>
  <si>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</si>
  <si>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</si>
  <si>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</si>
  <si>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</si>
  <si>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</si>
  <si>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</si>
  <si>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</si>
  <si>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</si>
  <si>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</si>
  <si>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</si>
  <si>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</si>
  <si>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</si>
  <si>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</si>
  <si>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</si>
  <si>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</si>
  <si>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</si>
  <si>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</si>
  <si>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</si>
  <si>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</si>
  <si>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</si>
  <si>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</si>
  <si>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</si>
  <si>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</si>
  <si>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</si>
  <si>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</si>
  <si>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</si>
  <si>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</si>
  <si>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</si>
  <si>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</si>
  <si>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</si>
  <si>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</si>
  <si>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</si>
  <si>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</si>
  <si>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</si>
  <si>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</si>
  <si>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</si>
  <si>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</si>
  <si>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</si>
  <si>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</si>
  <si>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</si>
  <si>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</si>
  <si>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</si>
  <si>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</si>
  <si>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</si>
  <si>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</si>
  <si>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</si>
  <si>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</si>
  <si>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</si>
  <si>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</si>
  <si>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</si>
  <si>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</si>
  <si>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</si>
  <si>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</si>
  <si>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</si>
  <si>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</si>
  <si>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</si>
  <si>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</si>
  <si>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</si>
  <si>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</si>
  <si>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</si>
  <si>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</si>
  <si>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</si>
  <si>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</si>
  <si>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</si>
  <si>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</si>
  <si>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</si>
  <si>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</si>
  <si>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</si>
  <si>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</si>
  <si>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</si>
  <si>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</si>
  <si>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</si>
  <si>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</si>
  <si>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</si>
  <si>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</si>
  <si>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</si>
  <si>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</si>
  <si>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</si>
  <si>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</si>
  <si>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</si>
  <si>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</si>
  <si>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</si>
  <si>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</si>
  <si>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</si>
  <si>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</si>
  <si>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</si>
  <si>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</si>
  <si>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</si>
  <si>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</si>
  <si>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</si>
  <si>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</si>
  <si>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</si>
  <si>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</si>
  <si>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</si>
  <si>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</si>
  <si>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</si>
  <si>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</si>
  <si>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</si>
  <si>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</si>
  <si>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</si>
  <si>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</si>
  <si>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</si>
  <si>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</si>
  <si>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</si>
  <si>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</si>
  <si>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</si>
  <si>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</si>
  <si>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</si>
  <si>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</si>
  <si>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</si>
  <si>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</si>
  <si>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</si>
  <si>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</si>
  <si>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</si>
  <si>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</si>
  <si>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</si>
  <si>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</si>
  <si>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</si>
  <si>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</si>
  <si>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</si>
  <si>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</si>
  <si>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</si>
  <si>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</si>
  <si>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</si>
  <si>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</si>
  <si>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</si>
  <si>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</si>
  <si>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</si>
  <si>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</si>
  <si>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</si>
  <si>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</si>
  <si>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</si>
  <si>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</si>
  <si>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</si>
  <si>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</si>
  <si>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</si>
  <si>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</si>
  <si>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</si>
  <si>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</si>
  <si>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</si>
  <si>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</si>
  <si>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</si>
  <si>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</si>
  <si>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</si>
  <si>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</si>
  <si>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</si>
  <si>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</si>
  <si>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</si>
  <si>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</si>
  <si>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</si>
  <si>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</si>
  <si>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</si>
  <si>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</si>
  <si>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</si>
  <si>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</si>
  <si>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</si>
  <si>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</si>
  <si>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</si>
  <si>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</si>
  <si>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</si>
  <si>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</si>
  <si>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</si>
  <si>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</si>
  <si>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</si>
  <si>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</si>
  <si>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</si>
  <si>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</si>
  <si>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</si>
  <si>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</si>
  <si>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</si>
  <si>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</si>
  <si>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</si>
  <si>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</si>
  <si>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</si>
  <si>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</si>
  <si>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</si>
  <si>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</si>
  <si>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</si>
  <si>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</si>
  <si>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</si>
  <si>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</si>
  <si>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</si>
  <si>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</si>
  <si>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</si>
  <si>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</si>
  <si>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</si>
  <si>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</si>
  <si>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</si>
  <si>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</si>
  <si>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</si>
  <si>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</si>
  <si>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</si>
  <si>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</si>
  <si>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</si>
  <si>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</si>
  <si>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</si>
  <si>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</si>
  <si>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</si>
  <si>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</si>
  <si>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</si>
  <si>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</si>
  <si>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</si>
  <si>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</si>
  <si>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</si>
  <si>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</si>
  <si>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</si>
  <si>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</si>
  <si>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</si>
  <si>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</si>
  <si>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</si>
  <si>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</si>
  <si>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</si>
  <si>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</si>
  <si>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</si>
  <si>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</si>
  <si>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</si>
  <si>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</si>
  <si>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</si>
  <si>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</si>
  <si>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</si>
  <si>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</si>
  <si>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</si>
  <si>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</si>
  <si>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</si>
  <si>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</si>
  <si>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</si>
  <si>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</si>
  <si>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</si>
  <si>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</si>
  <si>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</si>
  <si>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</si>
  <si>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</si>
  <si>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</si>
  <si>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</si>
  <si>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</si>
  <si>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</si>
  <si>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</si>
  <si>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</si>
  <si>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</si>
  <si>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</si>
  <si>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</si>
  <si>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</si>
  <si>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</si>
  <si>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</si>
  <si>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</si>
  <si>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</si>
  <si>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</si>
  <si>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</si>
  <si>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</si>
  <si>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</si>
  <si>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</si>
  <si>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</si>
  <si>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</si>
  <si>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</si>
  <si>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</si>
  <si>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</si>
  <si>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</si>
  <si>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</si>
  <si>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</si>
  <si>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</si>
  <si>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</si>
  <si>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</si>
  <si>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</si>
  <si>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</si>
  <si>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</si>
  <si>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</si>
  <si>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</si>
  <si>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</si>
  <si>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</si>
  <si>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</si>
  <si>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</si>
  <si>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</si>
  <si>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</si>
  <si>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</si>
  <si>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</si>
  <si>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</si>
  <si>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</si>
  <si>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</si>
  <si>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</si>
  <si>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</si>
  <si>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</si>
  <si>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</si>
  <si>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</si>
  <si>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</si>
  <si>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</si>
  <si>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</si>
  <si>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</si>
  <si>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</si>
  <si>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</si>
  <si>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</si>
  <si>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</si>
  <si>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</si>
  <si>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</si>
  <si>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</si>
  <si>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</si>
  <si>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</si>
  <si>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</si>
  <si>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</si>
  <si>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</si>
  <si>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</si>
  <si>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</si>
  <si>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</si>
  <si>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</si>
  <si>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</si>
  <si>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</si>
  <si>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</si>
  <si>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</si>
  <si>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</si>
  <si>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</si>
  <si>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</si>
  <si>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</si>
  <si>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</si>
  <si>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</si>
  <si>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</si>
  <si>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</si>
  <si>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</si>
  <si>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</si>
  <si>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</si>
  <si>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</si>
  <si>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</si>
  <si>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</si>
  <si>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</si>
  <si>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</si>
  <si>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</si>
  <si>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</si>
  <si>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</si>
  <si>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</si>
  <si>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</si>
  <si>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</si>
  <si>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</si>
  <si>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</si>
  <si>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</si>
  <si>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</si>
  <si>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</si>
  <si>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</si>
  <si>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</si>
  <si>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</si>
  <si>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</si>
  <si>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</si>
  <si>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</si>
  <si>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</si>
  <si>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</si>
  <si>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</si>
  <si>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</si>
  <si>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</si>
  <si>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</si>
  <si>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</si>
  <si>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</si>
  <si>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</si>
  <si>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</si>
  <si>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</si>
  <si>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</si>
  <si>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</si>
  <si>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</si>
  <si>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</si>
  <si>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</si>
  <si>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</si>
  <si>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</si>
  <si>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</si>
  <si>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</si>
  <si>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</si>
  <si>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</si>
  <si>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</si>
  <si>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</si>
  <si>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</si>
  <si>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</si>
  <si>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</si>
  <si>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</si>
  <si>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</si>
  <si>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</si>
  <si>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</si>
  <si>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</si>
  <si>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</si>
  <si>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</si>
  <si>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</si>
  <si>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</si>
  <si>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</si>
  <si>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</si>
  <si>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</si>
  <si>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</si>
  <si>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</si>
  <si>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</si>
  <si>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</si>
  <si>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</si>
  <si>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</si>
  <si>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</si>
  <si>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</si>
  <si>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</si>
  <si>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</si>
  <si>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</si>
  <si>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</si>
  <si>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</si>
  <si>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</si>
  <si>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</si>
  <si>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</si>
  <si>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</si>
  <si>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</si>
  <si>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</si>
  <si>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</si>
  <si>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</si>
  <si>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</si>
  <si>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</si>
  <si>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</si>
  <si>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</si>
  <si>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</si>
  <si>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</si>
  <si>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</si>
  <si>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</si>
  <si>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</si>
  <si>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</si>
  <si>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</si>
  <si>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</si>
  <si>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</si>
  <si>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</si>
  <si>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</si>
  <si>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</si>
  <si>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</si>
  <si>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</si>
  <si>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</si>
  <si>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</si>
  <si>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</si>
  <si>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</si>
  <si>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</si>
  <si>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</si>
  <si>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</si>
  <si>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</si>
  <si>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</si>
  <si>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</si>
  <si>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</si>
  <si>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</si>
  <si>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</si>
  <si>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</si>
  <si>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</si>
  <si>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</si>
  <si>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</si>
  <si>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</si>
  <si>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</si>
  <si>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</si>
  <si>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</si>
  <si>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</si>
  <si>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</si>
  <si>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</si>
  <si>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</si>
  <si>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</si>
  <si>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</si>
  <si>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</si>
  <si>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</si>
  <si>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</si>
  <si>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</si>
  <si>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</si>
  <si>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</si>
  <si>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</si>
  <si>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</si>
  <si>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</si>
  <si>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</si>
  <si>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</si>
  <si>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</si>
  <si>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</si>
  <si>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</si>
  <si>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</si>
  <si>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</si>
  <si>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</si>
  <si>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</si>
  <si>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</si>
  <si>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</si>
  <si>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</si>
  <si>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</si>
  <si>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</si>
  <si>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</si>
  <si>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</si>
  <si>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</si>
  <si>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</si>
  <si>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</si>
  <si>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</si>
  <si>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</si>
  <si>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</si>
  <si>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</si>
  <si>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</si>
  <si>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</si>
  <si>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</si>
  <si>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</si>
  <si>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</si>
  <si>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</si>
  <si>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</si>
  <si>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</si>
  <si>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</si>
  <si>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</si>
  <si>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</si>
  <si>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</si>
  <si>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</si>
  <si>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</si>
  <si>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</si>
  <si>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</si>
  <si>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</si>
  <si>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</si>
  <si>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</si>
  <si>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</si>
  <si>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</si>
  <si>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</si>
  <si>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</si>
  <si>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</si>
  <si>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</si>
  <si>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</si>
  <si>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</si>
  <si>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</si>
  <si>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</si>
  <si>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</si>
  <si>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</si>
  <si>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</si>
  <si>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</si>
  <si>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</si>
  <si>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</si>
  <si>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</si>
  <si>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</si>
  <si>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</si>
  <si>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</si>
  <si>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</si>
  <si>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</si>
  <si>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</si>
  <si>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</si>
  <si>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</si>
  <si>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</si>
  <si>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</si>
  <si>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</si>
  <si>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</si>
  <si>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</si>
  <si>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</si>
  <si>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</si>
  <si>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</si>
  <si>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</si>
  <si>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</si>
  <si>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</si>
  <si>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</si>
  <si>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</si>
  <si>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</si>
  <si>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</si>
  <si>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</si>
  <si>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</si>
  <si>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</si>
  <si>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</si>
  <si>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</si>
  <si>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</si>
  <si>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</si>
  <si>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</si>
  <si>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</si>
  <si>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</si>
  <si>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</si>
  <si>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</si>
  <si>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</si>
  <si>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</si>
  <si>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</si>
  <si>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</si>
  <si>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</si>
  <si>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</si>
  <si>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</si>
  <si>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</si>
  <si>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</si>
  <si>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</si>
  <si>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</si>
  <si>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</si>
  <si>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</si>
  <si>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</si>
  <si>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</si>
  <si>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</si>
  <si>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</si>
  <si>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</si>
  <si>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</si>
  <si>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</si>
  <si>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</si>
  <si>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</si>
  <si>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</si>
  <si>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</si>
  <si>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</si>
  <si>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</si>
  <si>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</si>
  <si>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</si>
  <si>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</si>
  <si>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</si>
  <si>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</si>
  <si>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</si>
  <si>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</si>
  <si>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</si>
  <si>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</si>
  <si>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</si>
  <si>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</si>
  <si>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</si>
  <si>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</si>
  <si>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</si>
  <si>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</si>
  <si>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</si>
  <si>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</si>
  <si>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</si>
  <si>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</si>
  <si>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</si>
  <si>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</si>
  <si>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</si>
  <si>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</si>
  <si>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</si>
  <si>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</si>
  <si>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</si>
  <si>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</si>
  <si>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</si>
  <si>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</si>
  <si>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</si>
  <si>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</si>
  <si>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</si>
  <si>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</si>
  <si>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</si>
  <si>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</si>
  <si>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</si>
  <si>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</si>
  <si>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</si>
  <si>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</si>
  <si>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</si>
  <si>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</si>
  <si>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</si>
  <si>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</si>
  <si>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</si>
  <si>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</si>
  <si>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</si>
  <si>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</si>
  <si>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</si>
  <si>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</si>
  <si>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</si>
  <si>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</si>
  <si>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</si>
  <si>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</si>
  <si>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</si>
  <si>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</si>
  <si>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</si>
  <si>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</si>
  <si>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</si>
  <si>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</si>
  <si>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</si>
  <si>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</si>
  <si>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</si>
  <si>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</si>
  <si>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</si>
  <si>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</si>
  <si>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</si>
  <si>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</si>
  <si>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</si>
  <si>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</si>
  <si>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</si>
  <si>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</si>
  <si>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</si>
  <si>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</si>
  <si>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</si>
  <si>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</si>
  <si>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</si>
  <si>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</si>
  <si>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</si>
  <si>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</si>
  <si>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</si>
  <si>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</si>
  <si>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</si>
  <si>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</si>
  <si>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</si>
  <si>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</si>
  <si>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</si>
  <si>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</si>
  <si>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</si>
  <si>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</si>
  <si>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</si>
  <si>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</si>
  <si>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</si>
  <si>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</si>
  <si>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</si>
  <si>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</si>
  <si>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</si>
  <si>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</si>
  <si>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</si>
  <si>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</si>
  <si>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</si>
  <si>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</si>
  <si>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</si>
  <si>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</si>
  <si>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</si>
  <si>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</si>
  <si>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</si>
  <si>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</si>
  <si>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</si>
  <si>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</si>
  <si>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</si>
  <si>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</si>
  <si>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</si>
  <si>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</si>
  <si>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</si>
  <si>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</si>
  <si>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</si>
  <si>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</si>
  <si>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</si>
  <si>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</si>
  <si>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</si>
  <si>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</si>
  <si>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</si>
  <si>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</si>
  <si>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</si>
  <si>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</si>
  <si>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</si>
  <si>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</si>
  <si>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</si>
  <si>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</si>
  <si>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</si>
  <si>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</si>
  <si>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</si>
  <si>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</si>
  <si>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</si>
  <si>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</si>
  <si>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</si>
  <si>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</si>
  <si>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</si>
  <si>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</si>
  <si>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</si>
  <si>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</si>
  <si>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</si>
  <si>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</si>
  <si>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</si>
  <si>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</si>
  <si>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</si>
  <si>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</si>
  <si>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</si>
  <si>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</si>
  <si>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</si>
  <si>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</si>
  <si>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</si>
  <si>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</si>
  <si>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</si>
  <si>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</si>
  <si>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</si>
  <si>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</si>
  <si>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</si>
  <si>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</si>
  <si>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</si>
  <si>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</si>
  <si>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</si>
  <si>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</si>
  <si>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</si>
  <si>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</si>
  <si>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</si>
  <si>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</si>
  <si>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</si>
  <si>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</si>
  <si>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</si>
  <si>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</si>
  <si>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</si>
  <si>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</si>
  <si>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</si>
  <si>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</si>
  <si>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</si>
  <si>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</si>
  <si>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</si>
  <si>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</si>
  <si>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</si>
  <si>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</si>
  <si>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</si>
  <si>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</si>
  <si>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</si>
  <si>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</si>
  <si>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</si>
  <si>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</si>
  <si>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</si>
  <si>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</si>
  <si>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</si>
  <si>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</si>
  <si>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</si>
  <si>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</si>
  <si>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</si>
  <si>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</si>
  <si>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</si>
  <si>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</si>
  <si>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</si>
  <si>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</si>
  <si>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</si>
  <si>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</si>
  <si>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</si>
  <si>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</si>
  <si>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</si>
  <si>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</si>
  <si>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</si>
  <si>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</si>
  <si>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</si>
  <si>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</si>
  <si>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</si>
  <si>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</si>
  <si>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</si>
  <si>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</si>
  <si>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</si>
  <si>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</si>
  <si>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</si>
  <si>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</si>
  <si>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</si>
  <si>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</si>
  <si>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</si>
  <si>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</si>
  <si>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</si>
  <si>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</si>
  <si>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</si>
  <si>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</si>
  <si>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</si>
  <si>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</si>
  <si>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</si>
  <si>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</si>
  <si>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</si>
  <si>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</si>
  <si>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</si>
  <si>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</si>
  <si>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</si>
  <si>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</si>
  <si>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</si>
  <si>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</si>
  <si>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</si>
  <si>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</si>
  <si>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</si>
  <si>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</si>
  <si>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</si>
  <si>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</si>
  <si>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</si>
  <si>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</si>
  <si>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</si>
  <si>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</si>
  <si>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</si>
  <si>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</si>
  <si>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</si>
  <si>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</si>
  <si>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</si>
  <si>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</si>
  <si>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</si>
  <si>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</si>
  <si>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</si>
  <si>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</si>
  <si>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</si>
  <si>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</si>
  <si>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</si>
  <si>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</si>
  <si>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</si>
  <si>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</si>
  <si>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</si>
  <si>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</si>
  <si>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</si>
  <si>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</si>
  <si>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</si>
  <si>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</si>
  <si>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</si>
  <si>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</si>
  <si>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</si>
  <si>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</si>
  <si>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</si>
  <si>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</si>
  <si>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</si>
  <si>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</si>
  <si>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</si>
  <si>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</si>
  <si>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</si>
  <si>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</si>
  <si>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</si>
  <si>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</si>
  <si>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</si>
  <si>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</si>
  <si>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</si>
  <si>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</si>
  <si>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</si>
  <si>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</si>
  <si>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</si>
  <si>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</si>
  <si>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</si>
  <si>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</si>
  <si>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</si>
  <si>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</si>
  <si>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</si>
  <si>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</si>
  <si>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</si>
  <si>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</si>
  <si>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</si>
  <si>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</si>
  <si>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</si>
  <si>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</si>
  <si>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</si>
  <si>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</si>
  <si>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</si>
  <si>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</si>
  <si>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</si>
  <si>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</si>
  <si>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</si>
  <si>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</si>
  <si>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</si>
  <si>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</si>
  <si>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</si>
  <si>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</si>
  <si>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</si>
  <si>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</si>
  <si>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</si>
  <si>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</si>
  <si>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</si>
  <si>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</si>
  <si>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</si>
  <si>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</si>
  <si>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</si>
  <si>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</si>
  <si>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</si>
  <si>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</si>
  <si>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</si>
  <si>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</si>
  <si>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</si>
  <si>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</si>
  <si>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</si>
  <si>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</si>
  <si>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</si>
  <si>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</si>
  <si>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</si>
  <si>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</si>
  <si>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</si>
  <si>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</si>
  <si>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</si>
  <si>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</si>
  <si>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</si>
  <si>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</si>
  <si>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</si>
  <si>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</si>
  <si>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</si>
  <si>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</si>
  <si>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</si>
  <si>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</si>
  <si>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</si>
  <si>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</si>
  <si>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</si>
  <si>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</si>
  <si>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</si>
  <si>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</si>
  <si>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</si>
  <si>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</si>
  <si>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</si>
  <si>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</si>
  <si>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</si>
  <si>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</si>
  <si>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</si>
  <si>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</si>
  <si>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</si>
  <si>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</si>
  <si>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</si>
  <si>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</si>
  <si>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</si>
  <si>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</si>
  <si>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</si>
  <si>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</si>
  <si>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</si>
  <si>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</si>
  <si>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</si>
  <si>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</si>
  <si>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</si>
  <si>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</si>
  <si>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</si>
  <si>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</si>
  <si>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</si>
  <si>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</si>
  <si>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</si>
  <si>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</si>
  <si>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</si>
  <si>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</si>
  <si>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</si>
  <si>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</si>
  <si>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</si>
  <si>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</si>
  <si>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</si>
  <si>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</si>
  <si>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</si>
  <si>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</si>
  <si>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</si>
  <si>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</si>
  <si>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</si>
  <si>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</si>
  <si>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</si>
  <si>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</si>
  <si>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</si>
  <si>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</si>
  <si>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</si>
  <si>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</si>
  <si>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</si>
  <si>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</si>
  <si>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</si>
  <si>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</si>
  <si>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</si>
  <si>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</si>
  <si>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</si>
  <si>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</si>
  <si>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</si>
  <si>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</si>
  <si>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</si>
  <si>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</si>
  <si>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</si>
  <si>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</si>
  <si>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</si>
  <si>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</si>
  <si>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</si>
  <si>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</si>
  <si>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</si>
  <si>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</si>
  <si>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</si>
  <si>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</si>
  <si>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</si>
  <si>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</si>
  <si>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</si>
  <si>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</si>
  <si>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</si>
  <si>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</si>
  <si>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</si>
  <si>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</si>
  <si>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</si>
  <si>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</si>
  <si>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</si>
  <si>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</si>
  <si>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</si>
  <si>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</si>
  <si>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</si>
  <si>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</si>
  <si>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</si>
  <si>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</si>
  <si>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</si>
  <si>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</si>
  <si>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</si>
  <si>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</si>
  <si>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</si>
  <si>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</si>
  <si>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</si>
  <si>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</si>
  <si>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</si>
  <si>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</si>
  <si>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</si>
  <si>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</si>
  <si>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</si>
  <si>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</si>
  <si>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</si>
  <si>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</si>
  <si>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</si>
  <si>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</si>
  <si>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</si>
  <si>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</si>
  <si>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</si>
  <si>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</si>
  <si>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</si>
  <si>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</si>
  <si>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</si>
  <si>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</si>
  <si>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</si>
  <si>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</si>
  <si>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</si>
  <si>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</si>
  <si>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</si>
  <si>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</si>
  <si>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</si>
  <si>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</si>
  <si>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</si>
  <si>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</si>
  <si>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</si>
  <si>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</si>
  <si>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</si>
  <si>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</si>
  <si>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</si>
  <si>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</si>
  <si>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</si>
  <si>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</si>
  <si>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</si>
  <si>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</si>
  <si>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</si>
  <si>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</si>
  <si>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</si>
  <si>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</si>
  <si>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</si>
  <si>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</si>
  <si>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</si>
  <si>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</si>
  <si>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</si>
  <si>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</si>
  <si>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</si>
  <si>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</si>
  <si>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</si>
  <si>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</si>
  <si>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</si>
  <si>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</si>
  <si>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</si>
  <si>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</si>
  <si>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</si>
  <si>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</si>
  <si>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</si>
  <si>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</si>
  <si>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</si>
  <si>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</si>
  <si>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</si>
  <si>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</si>
  <si>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</si>
  <si>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</si>
  <si>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</si>
  <si>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</si>
  <si>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</si>
  <si>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</si>
  <si>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</si>
  <si>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</si>
  <si>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</si>
  <si>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</si>
  <si>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</si>
  <si>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</si>
  <si>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</si>
  <si>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</si>
  <si>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</si>
  <si>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</si>
  <si>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</si>
  <si>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</si>
  <si>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</si>
  <si>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</si>
  <si>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</si>
  <si>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</si>
  <si>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</si>
  <si>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</si>
  <si>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</si>
  <si>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</si>
  <si>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</si>
  <si>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</si>
  <si>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</si>
  <si>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</si>
  <si>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</si>
  <si>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</si>
  <si>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</si>
  <si>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</si>
  <si>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</si>
  <si>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</si>
  <si>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</si>
  <si>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</si>
  <si>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</si>
  <si>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</si>
  <si>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</si>
  <si>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</si>
  <si>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</si>
  <si>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</si>
  <si>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</si>
  <si>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</si>
  <si>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</si>
  <si>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</si>
  <si>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</si>
  <si>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</si>
  <si>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</si>
  <si>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</si>
  <si>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</si>
  <si>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</si>
  <si>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</si>
  <si>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</si>
  <si>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</si>
  <si>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</si>
  <si>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</si>
  <si>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</si>
  <si>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</si>
  <si>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</si>
  <si>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</si>
  <si>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</si>
  <si>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</si>
  <si>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</si>
  <si>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</si>
  <si>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</si>
  <si>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</si>
  <si>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</si>
  <si>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</si>
  <si>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</si>
  <si>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</si>
  <si>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</si>
  <si>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</si>
  <si>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</si>
  <si>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</si>
  <si>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</si>
  <si>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</si>
  <si>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</si>
  <si>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</si>
  <si>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</si>
  <si>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</si>
  <si>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</si>
  <si>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</si>
  <si>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</si>
  <si>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</si>
  <si>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</si>
  <si>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</si>
  <si>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</si>
  <si>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</si>
  <si>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</si>
  <si>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</si>
  <si>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</si>
  <si>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</si>
  <si>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</si>
  <si>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</si>
  <si>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</si>
  <si>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</si>
  <si>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</si>
  <si>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</si>
  <si>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</si>
  <si>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</si>
  <si>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</si>
  <si>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</si>
  <si>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</si>
  <si>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</si>
  <si>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</si>
  <si>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</si>
  <si>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</si>
  <si>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</si>
  <si>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</si>
  <si>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</si>
  <si>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</si>
  <si>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</si>
  <si>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</si>
  <si>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</si>
  <si>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</si>
  <si>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</si>
  <si>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</si>
  <si>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</si>
  <si>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</si>
  <si>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</si>
  <si>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</si>
  <si>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</si>
  <si>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</si>
  <si>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</si>
  <si>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</si>
  <si>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</si>
  <si>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</si>
  <si>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</si>
  <si>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</si>
  <si>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</si>
  <si>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</si>
  <si>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</si>
  <si>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</si>
  <si>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</si>
  <si>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</si>
  <si>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</si>
  <si>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</si>
  <si>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</si>
  <si>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</si>
  <si>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</si>
  <si>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</si>
  <si>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</si>
  <si>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</si>
  <si>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</si>
  <si>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</si>
  <si>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</si>
  <si>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</si>
  <si>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</si>
  <si>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</si>
  <si>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</si>
  <si>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</si>
  <si>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</si>
  <si>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</si>
  <si>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</si>
  <si>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</si>
  <si>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</si>
  <si>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</si>
  <si>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</si>
  <si>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</si>
  <si>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</si>
  <si>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</si>
  <si>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</si>
  <si>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</si>
  <si>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</si>
  <si>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</si>
  <si>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</si>
  <si>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</si>
  <si>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</si>
  <si>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</si>
  <si>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</si>
  <si>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</si>
  <si>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</si>
  <si>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</si>
  <si>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</si>
  <si>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</si>
  <si>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</si>
  <si>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</si>
  <si>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</si>
  <si>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</si>
  <si>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</si>
  <si>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</si>
  <si>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</si>
  <si>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</si>
  <si>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</si>
  <si>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</si>
  <si>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</si>
  <si>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</si>
  <si>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</si>
  <si>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</si>
  <si>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</si>
  <si>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</si>
  <si>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</si>
  <si>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</si>
  <si>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</si>
  <si>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</si>
  <si>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</si>
  <si>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</si>
  <si>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</si>
  <si>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</si>
  <si>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</si>
  <si>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</si>
  <si>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</si>
  <si>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</si>
  <si>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</si>
  <si>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</si>
  <si>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</si>
  <si>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</si>
  <si>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</si>
  <si>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</si>
  <si>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</si>
  <si>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</si>
  <si>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</si>
  <si>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</si>
  <si>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</si>
  <si>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</si>
  <si>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</si>
  <si>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</si>
  <si>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</si>
  <si>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</si>
  <si>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</si>
  <si>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</si>
  <si>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</si>
  <si>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</si>
  <si>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</si>
  <si>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</si>
  <si>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</si>
  <si>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</si>
  <si>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</si>
  <si>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</si>
  <si>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</si>
  <si>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</si>
  <si>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</si>
  <si>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</si>
  <si>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</si>
  <si>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</si>
  <si>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</si>
  <si>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</si>
  <si>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</si>
  <si>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</si>
  <si>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</si>
  <si>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</si>
  <si>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</si>
  <si>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</si>
  <si>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</si>
  <si>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</si>
  <si>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</si>
  <si>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</si>
  <si>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</si>
  <si>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</si>
  <si>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</si>
  <si>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</si>
  <si>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</si>
  <si>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</si>
  <si>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</si>
  <si>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</si>
  <si>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</si>
  <si>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</si>
  <si>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</si>
  <si>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</si>
  <si>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</si>
  <si>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</si>
  <si>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</si>
  <si>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</si>
  <si>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</si>
  <si>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</si>
  <si>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</si>
  <si>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</si>
  <si>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</si>
  <si>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</si>
  <si>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</si>
  <si>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</si>
  <si>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</si>
  <si>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</si>
  <si>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</si>
  <si>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</si>
  <si>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</si>
  <si>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</si>
  <si>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</si>
  <si>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</si>
  <si>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</si>
  <si>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</si>
  <si>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</si>
  <si>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</si>
  <si>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</si>
  <si>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</si>
  <si>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</si>
  <si>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</si>
  <si>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</si>
  <si>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</si>
  <si>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</si>
  <si>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</si>
  <si>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</si>
  <si>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</si>
  <si>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</si>
  <si>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</si>
  <si>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</si>
  <si>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</si>
  <si>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</si>
  <si>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</si>
  <si>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</si>
  <si>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</si>
  <si>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</si>
  <si>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</si>
  <si>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</si>
  <si>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</si>
  <si>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</si>
  <si>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</si>
  <si>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</si>
  <si>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</si>
  <si>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</si>
  <si>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</si>
  <si>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</si>
  <si>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</si>
  <si>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</si>
  <si>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</si>
  <si>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</si>
  <si>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</si>
  <si>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</si>
  <si>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</si>
  <si>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</si>
  <si>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</si>
  <si>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</si>
  <si>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</si>
  <si>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</si>
  <si>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</si>
  <si>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</si>
  <si>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</si>
  <si>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</si>
  <si>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</si>
  <si>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</si>
  <si>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</si>
  <si>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</si>
  <si>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</si>
  <si>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</si>
  <si>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</si>
  <si>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</si>
  <si>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</si>
  <si>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</si>
  <si>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</si>
  <si>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</si>
  <si>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</si>
  <si>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</si>
  <si>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</si>
  <si>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</si>
  <si>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</si>
  <si>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</si>
  <si>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</si>
  <si>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</si>
  <si>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</si>
  <si>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</si>
  <si>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</si>
  <si>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</si>
  <si>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</si>
  <si>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</si>
  <si>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</si>
  <si>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</si>
  <si>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</si>
  <si>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</si>
  <si>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</si>
  <si>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</si>
  <si>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</si>
  <si>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</si>
  <si>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</si>
  <si>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</si>
  <si>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</si>
  <si>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</si>
  <si>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</si>
  <si>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</si>
  <si>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</si>
  <si>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</si>
  <si>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</si>
  <si>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</si>
  <si>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</si>
  <si>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</si>
  <si>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</si>
  <si>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</si>
  <si>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</si>
  <si>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</si>
  <si>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</si>
  <si>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</si>
  <si>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</si>
  <si>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</si>
  <si>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</si>
  <si>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</si>
  <si>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</si>
  <si>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</si>
  <si>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</si>
  <si>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</si>
  <si>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</si>
  <si>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</si>
  <si>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</si>
  <si>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</si>
  <si>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</si>
  <si>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</si>
  <si>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</si>
  <si>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</si>
  <si>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</si>
  <si>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</si>
  <si>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</si>
  <si>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</si>
  <si>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</si>
  <si>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</si>
  <si>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</si>
  <si>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</si>
  <si>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</si>
  <si>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</si>
  <si>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</si>
  <si>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</si>
  <si>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</si>
  <si>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</si>
  <si>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</si>
  <si>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</si>
  <si>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</si>
  <si>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</si>
  <si>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</si>
  <si>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</si>
  <si>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</si>
  <si>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</si>
  <si>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</si>
  <si>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</si>
  <si>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</si>
  <si>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</si>
  <si>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</si>
  <si>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</si>
  <si>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</si>
  <si>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</si>
  <si>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</si>
  <si>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</si>
  <si>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</si>
  <si>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</si>
  <si>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</si>
  <si>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</si>
  <si>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</si>
  <si>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</si>
  <si>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</si>
  <si>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</si>
  <si>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</si>
  <si>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</si>
  <si>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</si>
  <si>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</si>
  <si>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</si>
  <si>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</si>
  <si>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</si>
  <si>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</si>
  <si>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</si>
  <si>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</si>
  <si>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</si>
  <si>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</si>
  <si>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</si>
  <si>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</si>
  <si>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</si>
  <si>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</si>
  <si>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</si>
  <si>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</si>
  <si>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</si>
  <si>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</si>
  <si>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</si>
  <si>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</si>
  <si>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</si>
  <si>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</si>
  <si>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</si>
  <si>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</si>
  <si>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</si>
  <si>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</si>
  <si>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</si>
  <si>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</si>
  <si>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</si>
  <si>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</si>
  <si>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</si>
  <si>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</si>
  <si>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</si>
  <si>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</si>
  <si>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</si>
  <si>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</si>
  <si>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</si>
  <si>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</si>
  <si>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</si>
  <si>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</si>
  <si>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</si>
  <si>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</si>
  <si>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</si>
  <si>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</si>
  <si>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</si>
  <si>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</si>
  <si>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</si>
  <si>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</si>
  <si>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</si>
  <si>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</si>
  <si>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</si>
  <si>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</si>
  <si>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</si>
  <si>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</si>
  <si>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</si>
  <si>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</si>
  <si>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</si>
  <si>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</si>
  <si>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</si>
  <si>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</si>
  <si>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</si>
  <si>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</si>
  <si>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</si>
  <si>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</si>
  <si>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</si>
  <si>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</si>
  <si>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</si>
  <si>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</si>
  <si>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</si>
  <si>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</si>
  <si>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</si>
  <si>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</si>
  <si>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</si>
  <si>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</si>
  <si>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</si>
  <si>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</si>
  <si>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</si>
  <si>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</si>
  <si>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</si>
  <si>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</si>
  <si>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</si>
  <si>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</si>
  <si>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</si>
  <si>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</si>
  <si>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</si>
  <si>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</si>
  <si>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</si>
  <si>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</si>
  <si>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</si>
  <si>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</si>
  <si>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</si>
  <si>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</si>
  <si>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</si>
  <si>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</si>
  <si>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</si>
  <si>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</si>
  <si>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</si>
  <si>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</si>
  <si>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</si>
  <si>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</si>
  <si>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</si>
  <si>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</si>
  <si>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</si>
  <si>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</si>
  <si>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</si>
  <si>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</si>
  <si>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</si>
  <si>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</si>
  <si>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</si>
  <si>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</si>
  <si>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</si>
  <si>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</si>
  <si>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</si>
  <si>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</si>
  <si>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</si>
  <si>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</si>
  <si>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</si>
  <si>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</si>
  <si>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</si>
  <si>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</si>
  <si>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</si>
  <si>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</si>
  <si>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</si>
  <si>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</si>
  <si>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</si>
  <si>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</si>
  <si>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</si>
  <si>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</si>
  <si>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</si>
  <si>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</si>
  <si>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</si>
  <si>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</si>
  <si>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</si>
  <si>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</si>
  <si>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</si>
  <si>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</si>
  <si>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</si>
  <si>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</si>
  <si>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</si>
  <si>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</si>
  <si>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</si>
  <si>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</si>
  <si>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</si>
  <si>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</si>
  <si>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</si>
  <si>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</si>
  <si>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</si>
  <si>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</si>
  <si>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</si>
  <si>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</si>
  <si>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</si>
  <si>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</si>
  <si>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</si>
  <si>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</si>
  <si>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</si>
  <si>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</si>
  <si>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</si>
  <si>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</si>
  <si>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</si>
  <si>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</si>
  <si>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</si>
  <si>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</si>
  <si>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</si>
  <si>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</si>
  <si>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</si>
  <si>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</si>
  <si>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</si>
  <si>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</si>
  <si>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</si>
  <si>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</si>
  <si>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</si>
  <si>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</si>
  <si>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</si>
  <si>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</si>
  <si>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</si>
  <si>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</si>
  <si>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</si>
  <si>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</si>
  <si>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</si>
  <si>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</si>
  <si>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</si>
  <si>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</si>
  <si>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</si>
  <si>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</si>
  <si>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</si>
  <si>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</si>
  <si>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</si>
  <si>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</si>
  <si>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</si>
  <si>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</si>
  <si>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</si>
  <si>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</si>
  <si>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</si>
  <si>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</si>
  <si>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</si>
  <si>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</si>
  <si>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</si>
  <si>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</si>
  <si>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</si>
  <si>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</si>
  <si>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</si>
  <si>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</si>
  <si>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</si>
  <si>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</si>
  <si>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</si>
  <si>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</si>
  <si>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</si>
  <si>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</si>
  <si>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</si>
  <si>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</si>
  <si>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</si>
  <si>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</si>
  <si>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</si>
  <si>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</si>
  <si>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</si>
  <si>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</si>
  <si>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</si>
  <si>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</si>
  <si>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</si>
  <si>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</si>
  <si>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</si>
  <si>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</si>
  <si>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</si>
  <si>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</si>
  <si>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</si>
  <si>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</si>
  <si>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</si>
  <si>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</si>
  <si>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</si>
  <si>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</si>
  <si>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</si>
  <si>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</si>
  <si>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</si>
  <si>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</si>
  <si>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</si>
  <si>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</si>
  <si>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</si>
  <si>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</si>
  <si>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</si>
  <si>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</si>
  <si>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</si>
  <si>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</si>
  <si>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</si>
  <si>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</si>
  <si>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</si>
  <si>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</si>
  <si>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</si>
  <si>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</si>
  <si>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</si>
  <si>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</si>
  <si>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</si>
  <si>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</si>
  <si>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</si>
  <si>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</si>
  <si>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</si>
  <si>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</si>
  <si>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</si>
  <si>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</si>
  <si>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</si>
  <si>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</si>
  <si>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</si>
  <si>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</si>
  <si>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</si>
  <si>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</si>
  <si>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</si>
  <si>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</si>
  <si>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</si>
  <si>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</si>
  <si>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</si>
  <si>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</si>
  <si>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</si>
  <si>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</si>
  <si>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</si>
  <si>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</si>
  <si>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</si>
  <si>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</si>
  <si>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</si>
  <si>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</si>
  <si>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</si>
  <si>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</si>
  <si>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</si>
  <si>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</si>
  <si>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</si>
  <si>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</si>
  <si>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</si>
  <si>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</si>
  <si>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</si>
  <si>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</si>
  <si>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</si>
  <si>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</si>
  <si>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</si>
  <si>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</si>
  <si>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</si>
  <si>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</si>
  <si>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</si>
  <si>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</si>
  <si>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</si>
  <si>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</si>
  <si>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</si>
  <si>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</si>
  <si>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</si>
  <si>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</si>
  <si>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</si>
  <si>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</si>
  <si>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</si>
  <si>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</si>
  <si>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</si>
  <si>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</si>
  <si>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</si>
  <si>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</si>
  <si>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</si>
  <si>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</si>
  <si>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</si>
  <si>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</si>
  <si>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</si>
  <si>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</si>
  <si>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</si>
  <si>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</si>
  <si>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</si>
  <si>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</si>
  <si>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</si>
  <si>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</si>
  <si>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</si>
  <si>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</si>
  <si>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</si>
  <si>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</si>
  <si>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</si>
  <si>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</si>
  <si>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</si>
  <si>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</si>
  <si>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</si>
  <si>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</si>
  <si>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</si>
  <si>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</si>
  <si>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</si>
  <si>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</si>
  <si>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</si>
  <si>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</si>
  <si>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</si>
  <si>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</si>
  <si>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</si>
  <si>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</si>
  <si>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</si>
  <si>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</si>
  <si>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</si>
  <si>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</si>
  <si>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</si>
  <si>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</si>
  <si>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</si>
  <si>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</si>
  <si>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</si>
  <si>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</si>
  <si>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</si>
  <si>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</si>
  <si>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</si>
  <si>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</si>
  <si>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</si>
  <si>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</si>
  <si>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</si>
  <si>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</si>
  <si>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</si>
  <si>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</si>
  <si>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</si>
  <si>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</si>
  <si>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</si>
  <si>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</si>
  <si>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</si>
  <si>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</si>
  <si>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</si>
  <si>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</si>
  <si>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</si>
  <si>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</si>
  <si>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</si>
  <si>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</si>
  <si>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</si>
  <si>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</si>
  <si>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</si>
  <si>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</si>
  <si>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</si>
  <si>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</si>
  <si>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</si>
  <si>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</si>
  <si>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</si>
  <si>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</si>
  <si>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</si>
  <si>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</si>
  <si>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</si>
  <si>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</si>
  <si>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</si>
  <si>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</si>
  <si>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</si>
  <si>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</si>
  <si>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</si>
  <si>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</si>
  <si>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</si>
  <si>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</si>
  <si>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</si>
  <si>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</si>
  <si>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</si>
  <si>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</si>
  <si>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</si>
  <si>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</si>
  <si>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</si>
  <si>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</si>
  <si>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</si>
  <si>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</si>
  <si>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</si>
  <si>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</si>
  <si>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</si>
  <si>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</si>
  <si>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</si>
  <si>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</si>
  <si>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</si>
  <si>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</si>
  <si>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</si>
  <si>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</si>
  <si>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</si>
  <si>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</si>
  <si>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</si>
  <si>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</si>
  <si>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</si>
  <si>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</si>
  <si>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</si>
  <si>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</si>
  <si>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</si>
  <si>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</si>
  <si>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</si>
  <si>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</si>
  <si>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</si>
  <si>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</si>
  <si>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</si>
  <si>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</si>
  <si>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</si>
  <si>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</si>
  <si>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</si>
  <si>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</si>
  <si>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</si>
  <si>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</si>
  <si>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</si>
  <si>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</si>
  <si>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</si>
  <si>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</si>
  <si>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</si>
  <si>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</si>
  <si>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</si>
  <si>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</si>
  <si>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</si>
  <si>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</si>
  <si>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</si>
  <si>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</si>
  <si>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</si>
  <si>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</si>
  <si>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</si>
  <si>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</si>
  <si>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</si>
  <si>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</si>
  <si>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</si>
  <si>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</si>
  <si>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</si>
  <si>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</si>
  <si>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</si>
  <si>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</si>
  <si>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</si>
  <si>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</si>
  <si>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</si>
  <si>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</si>
  <si>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</si>
  <si>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</si>
  <si>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</si>
  <si>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</si>
  <si>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</si>
  <si>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</si>
  <si>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</si>
  <si>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</si>
  <si>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</si>
  <si>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</si>
  <si>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</si>
  <si>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</si>
  <si>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</si>
  <si>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</si>
  <si>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</si>
  <si>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</si>
  <si>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</si>
  <si>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</si>
  <si>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</si>
  <si>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</si>
  <si>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</si>
  <si>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</si>
  <si>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</si>
  <si>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</si>
  <si>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</si>
  <si>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</si>
  <si>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</si>
  <si>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</si>
  <si>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</si>
  <si>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</si>
  <si>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</si>
  <si>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</si>
  <si>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</si>
  <si>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</si>
  <si>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</si>
  <si>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</si>
  <si>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</si>
  <si>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</si>
  <si>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</si>
  <si>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</si>
  <si>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</si>
  <si>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</si>
  <si>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</si>
  <si>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</si>
  <si>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</si>
  <si>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</si>
  <si>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</si>
  <si>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</si>
  <si>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</si>
  <si>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</si>
  <si>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</si>
  <si>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</si>
  <si>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</si>
  <si>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</si>
  <si>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</si>
  <si>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</si>
  <si>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</si>
  <si>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</si>
  <si>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</si>
  <si>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</si>
  <si>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</si>
  <si>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</si>
  <si>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</si>
  <si>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</si>
  <si>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</si>
  <si>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</si>
  <si>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</si>
  <si>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</si>
  <si>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</si>
  <si>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</si>
  <si>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</si>
  <si>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</si>
  <si>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</si>
  <si>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</si>
  <si>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</si>
  <si>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</si>
  <si>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</si>
  <si>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</si>
  <si>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</si>
  <si>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</si>
  <si>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</si>
  <si>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</si>
  <si>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</si>
  <si>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</si>
  <si>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</si>
  <si>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</si>
  <si>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</si>
  <si>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</si>
  <si>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</si>
  <si>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</si>
  <si>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</si>
  <si>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</si>
  <si>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</si>
  <si>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</si>
  <si>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</si>
  <si>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</si>
  <si>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</si>
  <si>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</si>
  <si>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</si>
  <si>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</si>
  <si>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</si>
  <si>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</si>
  <si>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</si>
  <si>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</si>
  <si>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</si>
  <si>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</si>
  <si>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</si>
  <si>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</si>
  <si>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</si>
  <si>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</si>
  <si>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</si>
  <si>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</si>
  <si>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</si>
  <si>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</si>
  <si>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</si>
  <si>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</si>
  <si>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</si>
  <si>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</si>
  <si>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</si>
  <si>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</si>
  <si>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</si>
  <si>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</si>
  <si>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</si>
  <si>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</si>
  <si>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</si>
  <si>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</si>
  <si>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</si>
  <si>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</si>
  <si>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</si>
  <si>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</si>
  <si>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</si>
  <si>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</si>
  <si>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</si>
  <si>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</si>
  <si>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</si>
  <si>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</si>
  <si>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</si>
  <si>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</si>
  <si>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</si>
  <si>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</si>
  <si>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</si>
  <si>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</si>
  <si>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</si>
  <si>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</si>
  <si>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</si>
  <si>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</si>
  <si>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</si>
  <si>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</si>
  <si>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</si>
  <si>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</si>
  <si>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</si>
  <si>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</si>
  <si>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</si>
  <si>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</si>
  <si>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</si>
  <si>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</si>
  <si>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</si>
  <si>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</si>
  <si>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</si>
  <si>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</si>
  <si>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</si>
  <si>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</si>
  <si>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</si>
  <si>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</si>
  <si>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</si>
  <si>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</si>
  <si>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</si>
  <si>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</si>
  <si>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</si>
  <si>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</si>
  <si>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</si>
  <si>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</si>
  <si>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</si>
  <si>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</si>
  <si>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</si>
  <si>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</si>
  <si>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</si>
  <si>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</si>
  <si>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</si>
  <si>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</si>
  <si>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</si>
  <si>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</si>
  <si>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</si>
  <si>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</si>
  <si>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</si>
  <si>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</si>
  <si>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</si>
  <si>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</si>
  <si>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</si>
  <si>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</si>
  <si>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</si>
  <si>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</si>
  <si>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</si>
  <si>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</si>
  <si>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</si>
  <si>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</si>
  <si>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</si>
  <si>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</si>
  <si>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</si>
  <si>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</si>
  <si>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</si>
  <si>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</si>
  <si>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</si>
  <si>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</si>
  <si>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</si>
  <si>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</si>
  <si>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</si>
  <si>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</si>
  <si>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</si>
  <si>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</si>
  <si>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</si>
  <si>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</si>
  <si>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</si>
  <si>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</si>
  <si>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</si>
  <si>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</si>
  <si>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</si>
  <si>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</si>
  <si>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</si>
  <si>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</si>
  <si>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</si>
  <si>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</si>
  <si>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</si>
  <si>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</si>
  <si>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</si>
  <si>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</si>
  <si>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</si>
  <si>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</si>
  <si>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</si>
  <si>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</si>
  <si>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</si>
  <si>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</si>
  <si>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</si>
  <si>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</si>
  <si>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</si>
  <si>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</si>
  <si>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</si>
  <si>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</si>
  <si>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</si>
  <si>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</si>
  <si>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</si>
  <si>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</si>
  <si>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</si>
  <si>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</si>
  <si>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</si>
  <si>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</si>
  <si>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</si>
  <si>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</si>
  <si>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</si>
  <si>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</si>
  <si>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</si>
  <si>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</si>
  <si>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</si>
  <si>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</si>
  <si>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</si>
  <si>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</si>
  <si>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</si>
  <si>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</si>
  <si>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</si>
  <si>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</si>
  <si>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</si>
  <si>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</si>
  <si>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</si>
  <si>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</si>
  <si>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</si>
  <si>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</si>
  <si>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</si>
  <si>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</si>
  <si>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</si>
  <si>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</si>
  <si>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</si>
  <si>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</si>
  <si>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</si>
  <si>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</si>
  <si>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</si>
  <si>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</si>
  <si>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</si>
  <si>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</si>
  <si>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</si>
  <si>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</si>
  <si>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</si>
  <si>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</si>
  <si>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</si>
  <si>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</si>
  <si>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</si>
  <si>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</si>
  <si>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</si>
  <si>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</si>
  <si>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</si>
  <si>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</si>
  <si>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</si>
  <si>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</si>
  <si>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</si>
  <si>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</si>
  <si>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</si>
  <si>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</si>
  <si>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</si>
  <si>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</si>
  <si>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</si>
  <si>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</si>
  <si>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</si>
  <si>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</si>
  <si>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</si>
  <si>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</si>
  <si>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</si>
  <si>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</si>
  <si>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</si>
  <si>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</si>
  <si>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</si>
  <si>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</si>
  <si>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</si>
  <si>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</si>
  <si>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</si>
  <si>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</si>
  <si>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</si>
  <si>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</si>
  <si>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</si>
  <si>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</si>
  <si>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</si>
  <si>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</si>
  <si>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</si>
  <si>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</si>
  <si>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</si>
  <si>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</si>
  <si>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</si>
  <si>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</si>
  <si>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</si>
  <si>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</si>
  <si>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</si>
  <si>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</si>
  <si>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</si>
  <si>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</si>
  <si>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</si>
  <si>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</si>
  <si>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</si>
  <si>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</si>
  <si>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</si>
  <si>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</si>
  <si>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</si>
  <si>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</si>
  <si>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</si>
  <si>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</si>
  <si>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</si>
  <si>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</si>
  <si>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</si>
  <si>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</si>
  <si>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</si>
  <si>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</si>
  <si>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</si>
  <si>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</si>
  <si>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</si>
  <si>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</si>
  <si>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</si>
  <si>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</si>
  <si>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</si>
  <si>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</si>
  <si>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</si>
  <si>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</si>
  <si>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</si>
  <si>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</si>
  <si>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</si>
  <si>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</si>
  <si>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</si>
  <si>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</si>
  <si>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</si>
  <si>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</si>
  <si>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</si>
  <si>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</si>
  <si>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</si>
  <si>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</si>
  <si>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</si>
  <si>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</si>
  <si>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</si>
  <si>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</si>
  <si>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</si>
  <si>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</si>
  <si>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</si>
  <si>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</si>
  <si>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</si>
  <si>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</si>
  <si>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</si>
  <si>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</si>
  <si>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</si>
  <si>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</si>
  <si>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</si>
  <si>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</si>
  <si>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</si>
  <si>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</si>
  <si>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</si>
  <si>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</si>
  <si>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</si>
  <si>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</si>
  <si>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</si>
  <si>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</si>
  <si>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</si>
  <si>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</si>
  <si>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</si>
  <si>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</si>
  <si>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</si>
  <si>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</si>
  <si>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</si>
  <si>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</si>
  <si>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</si>
  <si>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</si>
  <si>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</si>
  <si>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</si>
  <si>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</si>
  <si>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</si>
  <si>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</si>
  <si>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</si>
  <si>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</si>
  <si>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</si>
  <si>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</si>
  <si>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</si>
  <si>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</si>
  <si>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</si>
  <si>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</si>
  <si>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</si>
  <si>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</si>
  <si>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</si>
  <si>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</si>
  <si>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</si>
  <si>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</si>
  <si>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</si>
  <si>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</si>
  <si>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</si>
  <si>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</si>
  <si>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</si>
  <si>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</si>
  <si>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</si>
  <si>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</si>
  <si>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</si>
  <si>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</si>
  <si>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</si>
  <si>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</si>
  <si>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</si>
  <si>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</si>
  <si>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</si>
  <si>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</si>
  <si>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</si>
  <si>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</si>
  <si>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</si>
  <si>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</si>
  <si>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</si>
  <si>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</si>
  <si>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</si>
  <si>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</si>
  <si>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</si>
  <si>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</si>
  <si>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</si>
  <si>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</si>
  <si>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</si>
  <si>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</si>
  <si>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</si>
  <si>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</si>
  <si>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</si>
  <si>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</si>
  <si>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</si>
  <si>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</si>
  <si>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</si>
  <si>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</si>
  <si>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</si>
  <si>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</si>
  <si>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</si>
  <si>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</si>
  <si>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</si>
  <si>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</si>
  <si>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</si>
  <si>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</si>
  <si>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</si>
  <si>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</si>
  <si>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</si>
  <si>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</si>
  <si>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</si>
  <si>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</si>
  <si>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</si>
  <si>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</si>
  <si>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</si>
  <si>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</si>
  <si>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</si>
  <si>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</si>
  <si>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</si>
  <si>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</si>
  <si>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</si>
  <si>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</si>
  <si>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</si>
  <si>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</si>
  <si>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</si>
  <si>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</si>
  <si>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</si>
  <si>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</si>
  <si>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</si>
  <si>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</si>
  <si>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</si>
  <si>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</si>
  <si>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</si>
  <si>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</si>
  <si>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</si>
  <si>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</si>
  <si>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</si>
  <si>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</si>
  <si>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</si>
  <si>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</si>
  <si>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</si>
  <si>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</si>
  <si>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</si>
  <si>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</si>
  <si>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</si>
  <si>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</si>
  <si>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</si>
  <si>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</si>
  <si>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</si>
  <si>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</si>
  <si>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</si>
  <si>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</si>
  <si>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</si>
  <si>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</si>
  <si>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</si>
  <si>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</si>
  <si>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</si>
  <si>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</si>
  <si>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</si>
  <si>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</si>
  <si>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</si>
  <si>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</si>
  <si>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</si>
  <si>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</si>
  <si>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</si>
  <si>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</si>
  <si>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</si>
  <si>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</si>
  <si>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</si>
  <si>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</si>
  <si>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</si>
  <si>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</si>
  <si>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</si>
  <si>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</si>
  <si>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</si>
  <si>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</si>
  <si>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</si>
  <si>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</si>
  <si>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</si>
  <si>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</si>
  <si>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</si>
  <si>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</si>
  <si>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</si>
  <si>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</si>
  <si>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</si>
  <si>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</si>
  <si>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</si>
  <si>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</si>
  <si>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</si>
  <si>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</si>
  <si>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</si>
  <si>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</si>
  <si>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</si>
  <si>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</si>
  <si>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</si>
  <si>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</si>
  <si>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</si>
  <si>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</si>
  <si>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</si>
  <si>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</si>
  <si>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</si>
  <si>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</si>
  <si>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</si>
  <si>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</si>
  <si>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</si>
  <si>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</si>
  <si>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</si>
  <si>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</si>
  <si>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</si>
  <si>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</si>
  <si>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</si>
  <si>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</si>
  <si>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</si>
  <si>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</si>
  <si>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</si>
  <si>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</si>
  <si>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</si>
  <si>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</si>
  <si>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</si>
  <si>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</si>
  <si>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</si>
  <si>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</si>
  <si>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</si>
  <si>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</si>
  <si>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</si>
  <si>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</si>
  <si>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</si>
  <si>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</si>
  <si>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</si>
  <si>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</si>
  <si>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</si>
  <si>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</si>
  <si>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</si>
  <si>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</si>
  <si>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</si>
  <si>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</si>
  <si>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</si>
  <si>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</si>
  <si>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</si>
  <si>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</si>
  <si>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</si>
  <si>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</si>
  <si>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</si>
  <si>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</si>
  <si>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</si>
  <si>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</si>
  <si>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</si>
  <si>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</si>
  <si>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</si>
  <si>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</si>
  <si>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</si>
  <si>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</si>
  <si>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</si>
  <si>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</si>
  <si>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</si>
  <si>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</si>
  <si>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</si>
  <si>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</si>
  <si>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</si>
  <si>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</si>
  <si>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</si>
  <si>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</si>
  <si>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</si>
  <si>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</si>
  <si>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</si>
  <si>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</si>
  <si>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</si>
  <si>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</si>
  <si>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</si>
  <si>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</si>
  <si>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</si>
  <si>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</si>
  <si>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</si>
  <si>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</si>
  <si>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</si>
  <si>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</si>
  <si>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</si>
  <si>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</si>
  <si>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</si>
  <si>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</si>
  <si>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</si>
  <si>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</si>
  <si>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</si>
  <si>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</si>
  <si>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</si>
  <si>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</si>
  <si>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</si>
  <si>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</si>
  <si>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</si>
  <si>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</si>
  <si>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</si>
  <si>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</si>
  <si>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</si>
  <si>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</si>
  <si>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</si>
  <si>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</si>
  <si>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</si>
  <si>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</si>
  <si>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</si>
  <si>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</si>
  <si>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</si>
  <si>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</si>
  <si>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</si>
  <si>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</si>
  <si>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</si>
  <si>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</si>
  <si>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</si>
  <si>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</si>
  <si>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</si>
  <si>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</si>
  <si>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</si>
  <si>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</si>
  <si>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</si>
  <si>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</si>
  <si>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</si>
  <si>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</si>
  <si>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</si>
  <si>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</si>
  <si>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</si>
  <si>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</si>
  <si>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</si>
  <si>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</si>
  <si>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</si>
  <si>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</si>
  <si>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</si>
  <si>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</si>
  <si>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</si>
  <si>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</si>
  <si>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</si>
  <si>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</si>
  <si>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</si>
  <si>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</si>
  <si>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</si>
  <si>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</si>
  <si>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</si>
  <si>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</si>
  <si>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</si>
  <si>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</si>
  <si>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</si>
  <si>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</si>
  <si>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</si>
  <si>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</si>
  <si>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</si>
  <si>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</si>
  <si>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</si>
  <si>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</si>
  <si>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</si>
  <si>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</si>
  <si>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</si>
  <si>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</si>
  <si>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</si>
  <si>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</si>
  <si>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</si>
  <si>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</si>
  <si>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</si>
  <si>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</si>
  <si>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</si>
  <si>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</si>
  <si>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</si>
  <si>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</si>
  <si>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</si>
  <si>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</si>
  <si>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</si>
  <si>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</si>
  <si>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</si>
  <si>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</si>
  <si>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</si>
  <si>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</si>
  <si>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</si>
  <si>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</si>
  <si>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</si>
  <si>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</si>
  <si>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</si>
  <si>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</si>
  <si>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</si>
  <si>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</si>
  <si>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</si>
  <si>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</si>
  <si>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</si>
  <si>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</si>
  <si>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</si>
  <si>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</si>
  <si>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</si>
  <si>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</si>
  <si>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</si>
  <si>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</si>
  <si>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</si>
  <si>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</si>
  <si>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</si>
  <si>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</si>
  <si>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</si>
  <si>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</si>
  <si>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</si>
  <si>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</si>
  <si>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</si>
  <si>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</si>
  <si>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</si>
  <si>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</si>
  <si>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</si>
  <si>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</si>
  <si>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</si>
  <si>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</si>
  <si>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</si>
  <si>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</si>
  <si>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</si>
  <si>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</si>
  <si>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</si>
  <si>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</si>
  <si>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</si>
  <si>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</si>
  <si>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</si>
  <si>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</si>
  <si>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</si>
  <si>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</si>
  <si>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</si>
  <si>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</si>
  <si>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</si>
  <si>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</si>
  <si>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</si>
  <si>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</si>
  <si>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</si>
  <si>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</si>
  <si>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</si>
  <si>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</si>
  <si>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</si>
  <si>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</si>
  <si>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</si>
  <si>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</si>
  <si>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</si>
  <si>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</si>
  <si>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</si>
  <si>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</si>
  <si>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</si>
  <si>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</si>
  <si>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</si>
  <si>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</si>
  <si>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</si>
  <si>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</si>
  <si>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</si>
  <si>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</si>
  <si>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</si>
  <si>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</si>
  <si>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</si>
  <si>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</si>
  <si>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</si>
  <si>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</si>
  <si>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</si>
  <si>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</si>
  <si>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</si>
  <si>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</si>
  <si>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</si>
  <si>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</si>
  <si>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</si>
  <si>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</si>
  <si>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</si>
  <si>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</si>
  <si>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</si>
  <si>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</si>
  <si>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</si>
  <si>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</si>
  <si>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</si>
  <si>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</si>
  <si>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</si>
  <si>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</si>
  <si>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</si>
  <si>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</si>
  <si>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</si>
  <si>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</si>
  <si>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</si>
  <si>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</si>
  <si>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</si>
  <si>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</si>
  <si>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</si>
  <si>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</si>
  <si>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</si>
  <si>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</si>
  <si>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</si>
  <si>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</si>
  <si>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</si>
  <si>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</si>
  <si>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</si>
  <si>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</si>
  <si>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</si>
  <si>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</si>
  <si>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</si>
  <si>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</si>
  <si>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</si>
  <si>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</si>
  <si>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</si>
  <si>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</si>
  <si>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</si>
  <si>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</si>
  <si>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</si>
  <si>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</si>
  <si>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</si>
  <si>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</si>
  <si>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</si>
  <si>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</si>
  <si>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</si>
  <si>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</si>
  <si>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</si>
  <si>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</si>
  <si>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</si>
  <si>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</si>
  <si>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</si>
  <si>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</si>
  <si>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</si>
  <si>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</si>
  <si>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</si>
  <si>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</si>
  <si>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</si>
  <si>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</si>
  <si>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</si>
  <si>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</si>
  <si>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</si>
  <si>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</si>
  <si>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</si>
  <si>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</si>
  <si>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</si>
  <si>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</si>
  <si>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</si>
  <si>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</si>
  <si>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</si>
  <si>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</si>
  <si>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</si>
  <si>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</si>
  <si>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</si>
  <si>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</si>
  <si>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</si>
  <si>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</si>
  <si>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</si>
  <si>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</si>
  <si>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</si>
  <si>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</si>
  <si>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</si>
  <si>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</si>
  <si>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</si>
  <si>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</si>
  <si>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</si>
  <si>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</si>
  <si>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</si>
  <si>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</si>
  <si>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</si>
  <si>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</si>
  <si>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</si>
  <si>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</si>
  <si>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</si>
  <si>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</si>
  <si>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</si>
  <si>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</si>
  <si>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</si>
  <si>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</si>
  <si>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</si>
  <si>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</si>
  <si>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</si>
  <si>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</si>
  <si>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</si>
  <si>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</si>
  <si>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</si>
  <si>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</si>
  <si>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</si>
  <si>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</si>
  <si>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</si>
  <si>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</si>
  <si>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</si>
  <si>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</si>
  <si>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</si>
  <si>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</si>
  <si>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</si>
  <si>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</si>
  <si>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</si>
  <si>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</si>
  <si>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</si>
  <si>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</si>
  <si>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</si>
  <si>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</si>
  <si>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</si>
  <si>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</si>
  <si>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</si>
  <si>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</si>
  <si>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</si>
  <si>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</si>
  <si>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</si>
  <si>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</si>
  <si>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</si>
  <si>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</si>
  <si>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</si>
  <si>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</si>
  <si>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</si>
  <si>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</si>
  <si>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</si>
  <si>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</si>
  <si>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</si>
  <si>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</si>
  <si>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</si>
  <si>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</si>
  <si>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</si>
  <si>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</si>
  <si>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</si>
  <si>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</si>
  <si>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</si>
  <si>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</si>
  <si>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</si>
  <si>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</si>
  <si>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</si>
  <si>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</si>
  <si>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</si>
  <si>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</si>
  <si>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</si>
  <si>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</si>
  <si>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</si>
  <si>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</si>
  <si>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</si>
  <si>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</si>
  <si>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</si>
  <si>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</si>
  <si>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</si>
  <si>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</si>
  <si>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</si>
  <si>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</si>
  <si>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</si>
  <si>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</si>
  <si>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</si>
  <si>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</si>
  <si>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</si>
  <si>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</si>
  <si>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</si>
  <si>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</si>
  <si>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</si>
  <si>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</si>
  <si>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</si>
  <si>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</si>
  <si>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</si>
  <si>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</si>
  <si>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</si>
  <si>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</si>
  <si>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</si>
  <si>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</si>
  <si>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</si>
  <si>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</si>
  <si>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</si>
  <si>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</si>
  <si>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</si>
  <si>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</si>
  <si>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</si>
  <si>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</si>
  <si>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</si>
  <si>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</si>
  <si>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</si>
  <si>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</si>
  <si>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</si>
  <si>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</si>
  <si>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</si>
  <si>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</si>
  <si>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</si>
  <si>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</si>
  <si>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</si>
  <si>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</si>
  <si>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</si>
  <si>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</si>
  <si>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</si>
  <si>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</si>
  <si>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</si>
  <si>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</si>
  <si>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</si>
  <si>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</si>
  <si>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</si>
  <si>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</si>
  <si>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</si>
  <si>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</si>
  <si>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</si>
  <si>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</si>
  <si>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</si>
  <si>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</si>
  <si>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</si>
  <si>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</si>
  <si>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</si>
  <si>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</si>
  <si>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</si>
  <si>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</si>
  <si>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</si>
  <si>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</si>
  <si>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</si>
  <si>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</si>
  <si>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</si>
  <si>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</si>
  <si>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</si>
  <si>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</si>
  <si>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</si>
  <si>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</si>
  <si>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</si>
  <si>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</si>
  <si>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</si>
  <si>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</si>
  <si>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</si>
  <si>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</si>
  <si>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</si>
  <si>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</si>
  <si>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</si>
  <si>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</si>
  <si>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</si>
  <si>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</si>
  <si>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</si>
  <si>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</si>
  <si>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</si>
  <si>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</si>
  <si>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</si>
  <si>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</si>
  <si>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</si>
  <si>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</si>
  <si>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</si>
  <si>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</si>
  <si>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</si>
  <si>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</si>
  <si>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</si>
  <si>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</si>
  <si>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</si>
  <si>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</si>
  <si>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</si>
  <si>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</si>
  <si>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</si>
  <si>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</si>
  <si>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</si>
  <si>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</si>
  <si>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</si>
  <si>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</si>
  <si>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</si>
  <si>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</si>
  <si>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</si>
  <si>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</si>
  <si>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</si>
  <si>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</si>
  <si>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</si>
  <si>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</si>
  <si>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</si>
  <si>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</si>
  <si>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</si>
  <si>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</si>
  <si>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</si>
  <si>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</si>
  <si>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</si>
  <si>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</si>
  <si>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</si>
  <si>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</si>
  <si>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</si>
  <si>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</si>
  <si>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</si>
  <si>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</si>
  <si>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</si>
  <si>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</si>
  <si>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</si>
  <si>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</si>
  <si>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</si>
  <si>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</si>
  <si>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</si>
  <si>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</si>
  <si>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</si>
  <si>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</si>
  <si>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</si>
  <si>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</si>
  <si>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</si>
  <si>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</si>
  <si>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</si>
  <si>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</si>
  <si>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</si>
  <si>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</si>
  <si>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</si>
  <si>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</si>
  <si>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</si>
  <si>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</si>
  <si>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</si>
  <si>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</si>
  <si>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</si>
  <si>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</si>
  <si>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</si>
  <si>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</si>
  <si>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</si>
  <si>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</si>
  <si>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</si>
  <si>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</si>
  <si>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</si>
  <si>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</si>
  <si>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</si>
  <si>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</si>
  <si>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</si>
  <si>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</si>
  <si>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</si>
  <si>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</si>
  <si>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</si>
  <si>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</si>
  <si>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</si>
  <si>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</si>
  <si>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</si>
  <si>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</si>
  <si>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</si>
  <si>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</si>
  <si>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</si>
  <si>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</si>
  <si>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</si>
  <si>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</si>
  <si>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</si>
  <si>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</si>
  <si>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</si>
  <si>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</si>
  <si>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</si>
  <si>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</si>
  <si>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</si>
  <si>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</si>
  <si>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</si>
  <si>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</si>
  <si>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</si>
  <si>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</si>
  <si>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</si>
  <si>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</si>
  <si>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</si>
  <si>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</si>
  <si>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</si>
  <si>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</si>
  <si>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</si>
  <si>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</si>
  <si>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</si>
  <si>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</si>
  <si>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</si>
  <si>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</si>
  <si>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</si>
  <si>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</si>
  <si>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</si>
  <si>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</si>
  <si>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</si>
  <si>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</si>
  <si>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</si>
  <si>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</si>
  <si>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</si>
  <si>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</si>
  <si>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</si>
  <si>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</si>
  <si>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</si>
  <si>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</si>
  <si>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</si>
  <si>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</si>
  <si>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</si>
  <si>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</si>
  <si>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</si>
  <si>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</si>
  <si>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</si>
  <si>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</si>
  <si>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</si>
  <si>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</si>
  <si>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</si>
  <si>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</si>
  <si>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</si>
  <si>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</si>
  <si>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</si>
  <si>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</si>
  <si>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</si>
  <si>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</si>
  <si>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</si>
  <si>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</si>
  <si>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</si>
  <si>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</si>
  <si>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</si>
  <si>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</si>
  <si>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</si>
  <si>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</si>
  <si>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</si>
  <si>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</si>
  <si>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</si>
  <si>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</si>
  <si>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</si>
  <si>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</si>
  <si>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</si>
  <si>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</si>
  <si>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</si>
  <si>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</si>
  <si>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</si>
  <si>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</si>
  <si>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</si>
  <si>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</si>
  <si>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</si>
  <si>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</si>
  <si>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</si>
  <si>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</si>
  <si>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</si>
  <si>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</si>
  <si>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</si>
  <si>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</si>
  <si>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</si>
  <si>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</si>
  <si>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</si>
  <si>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</si>
  <si>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</si>
  <si>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</si>
  <si>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</si>
  <si>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</si>
  <si>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</si>
  <si>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</si>
  <si>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</si>
  <si>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</si>
  <si>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</si>
  <si>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</si>
  <si>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</si>
  <si>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</si>
  <si>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</si>
  <si>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</si>
  <si>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</si>
  <si>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</si>
  <si>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</si>
  <si>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</si>
  <si>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</si>
  <si>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</si>
  <si>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</si>
  <si>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</si>
  <si>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</si>
  <si>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</si>
  <si>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</si>
  <si>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</si>
  <si>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</si>
  <si>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</si>
  <si>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</si>
  <si>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</si>
  <si>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</si>
  <si>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</si>
  <si>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</si>
  <si>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</si>
  <si>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</si>
  <si>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</si>
  <si>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</si>
  <si>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</si>
  <si>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</si>
  <si>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</si>
  <si>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</si>
  <si>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</si>
  <si>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</si>
  <si>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</si>
  <si>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</si>
  <si>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</si>
  <si>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</si>
  <si>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</si>
  <si>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</si>
  <si>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</si>
  <si>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</si>
  <si>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</si>
  <si>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</si>
  <si>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</si>
  <si>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</si>
  <si>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</si>
  <si>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</si>
  <si>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</si>
  <si>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</si>
  <si>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</si>
  <si>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</si>
  <si>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</si>
  <si>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</si>
  <si>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</si>
  <si>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</si>
  <si>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</si>
  <si>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</si>
  <si>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</si>
  <si>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</si>
  <si>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</si>
  <si>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</si>
  <si>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</si>
  <si>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</si>
  <si>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</si>
  <si>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</si>
  <si>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</si>
  <si>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</si>
  <si>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</si>
  <si>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</si>
  <si>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</si>
  <si>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</si>
  <si>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</si>
  <si>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</si>
  <si>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</si>
  <si>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</si>
  <si>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</si>
  <si>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</si>
  <si>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</si>
  <si>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</si>
  <si>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</si>
  <si>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</si>
  <si>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</si>
  <si>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</si>
  <si>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</si>
  <si>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</si>
  <si>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</si>
  <si>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</si>
  <si>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</si>
  <si>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</si>
  <si>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</si>
  <si>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</si>
  <si>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</si>
  <si>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</si>
  <si>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</si>
  <si>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</si>
  <si>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</si>
  <si>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</si>
  <si>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</si>
  <si>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</si>
  <si>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</si>
  <si>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</si>
  <si>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</si>
  <si>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</si>
  <si>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</si>
  <si>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</si>
  <si>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</si>
  <si>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</si>
  <si>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</si>
  <si>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</si>
  <si>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</si>
  <si>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</si>
  <si>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</si>
  <si>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</si>
  <si>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</si>
  <si>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</si>
  <si>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</si>
  <si>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</si>
  <si>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</si>
  <si>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</si>
  <si>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</si>
  <si>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</si>
  <si>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</si>
  <si>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</si>
  <si>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</si>
  <si>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</si>
  <si>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</si>
  <si>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</si>
  <si>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</si>
  <si>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</si>
  <si>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</si>
  <si>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</si>
  <si>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</si>
  <si>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</si>
  <si>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</si>
  <si>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</si>
  <si>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</si>
  <si>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</si>
  <si>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</si>
  <si>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</si>
  <si>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</si>
  <si>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</si>
  <si>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</si>
  <si>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</si>
  <si>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</si>
  <si>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</si>
  <si>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</si>
  <si>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</si>
  <si>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</si>
  <si>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</si>
  <si>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</si>
  <si>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</si>
  <si>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</si>
  <si>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</si>
  <si>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</si>
  <si>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</si>
  <si>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</si>
  <si>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</si>
  <si>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</si>
  <si>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</si>
  <si>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</si>
  <si>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</si>
  <si>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</si>
  <si>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</si>
  <si>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</si>
  <si>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</si>
  <si>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</si>
  <si>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</si>
  <si>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</si>
  <si>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</si>
  <si>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</si>
  <si>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</si>
  <si>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</si>
  <si>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</si>
  <si>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</si>
  <si>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</si>
  <si>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</si>
  <si>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</si>
  <si>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</si>
  <si>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</si>
  <si>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</si>
  <si>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</si>
  <si>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</si>
  <si>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</si>
  <si>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</si>
  <si>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</si>
  <si>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</si>
  <si>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</si>
  <si>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</si>
  <si>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</si>
  <si>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</si>
  <si>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</si>
  <si>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</si>
  <si>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</si>
  <si>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</si>
  <si>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</si>
  <si>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</si>
  <si>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</si>
  <si>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</si>
  <si>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</si>
  <si>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</si>
  <si>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</si>
  <si>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</si>
  <si>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</si>
  <si>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</si>
  <si>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</si>
  <si>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</si>
  <si>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</si>
  <si>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</si>
  <si>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</si>
  <si>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</si>
  <si>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</si>
  <si>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</si>
  <si>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</si>
  <si>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</si>
  <si>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</si>
  <si>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</si>
  <si>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</si>
  <si>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</si>
  <si>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</si>
  <si>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</si>
  <si>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</si>
  <si>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</si>
  <si>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</si>
  <si>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</si>
  <si>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</si>
  <si>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</si>
  <si>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</si>
  <si>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</si>
  <si>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</si>
  <si>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</si>
  <si>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</si>
  <si>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</si>
  <si>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</si>
  <si>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</si>
  <si>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</si>
  <si>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</si>
  <si>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</si>
  <si>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</si>
  <si>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</si>
  <si>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</si>
  <si>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</si>
  <si>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</si>
  <si>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</si>
  <si>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</si>
  <si>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</si>
  <si>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</si>
  <si>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</si>
  <si>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</si>
  <si>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</si>
  <si>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</si>
  <si>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</si>
  <si>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</si>
  <si>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</si>
  <si>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</si>
  <si>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</si>
  <si>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</si>
  <si>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</si>
  <si>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</si>
  <si>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</si>
  <si>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</si>
  <si>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</si>
  <si>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</si>
  <si>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</si>
  <si>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</si>
  <si>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</si>
  <si>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</si>
  <si>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</si>
  <si>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</si>
  <si>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</si>
  <si>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</si>
  <si>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</si>
  <si>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</si>
  <si>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</si>
  <si>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</si>
  <si>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</si>
  <si>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</si>
  <si>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</si>
  <si>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</si>
  <si>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</si>
  <si>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</si>
  <si>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</si>
  <si>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</si>
  <si>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</si>
  <si>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</si>
  <si>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</si>
  <si>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</si>
  <si>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</si>
  <si>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</si>
  <si>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</si>
  <si>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</si>
  <si>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</si>
  <si>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</si>
  <si>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</si>
  <si>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</si>
  <si>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</si>
  <si>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</si>
  <si>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</si>
  <si>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</si>
  <si>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</si>
  <si>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</si>
  <si>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</si>
  <si>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</si>
  <si>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</si>
  <si>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</si>
  <si>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</si>
  <si>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</si>
  <si>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</si>
  <si>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</si>
  <si>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</si>
  <si>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</si>
  <si>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</si>
  <si>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</si>
  <si>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</si>
  <si>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</si>
  <si>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</si>
  <si>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</si>
  <si>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</si>
  <si>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</si>
  <si>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</si>
  <si>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</si>
  <si>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</si>
  <si>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</si>
  <si>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</si>
  <si>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</si>
  <si>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</si>
  <si>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</si>
  <si>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</si>
  <si>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</si>
  <si>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</si>
  <si>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</si>
  <si>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</si>
  <si>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</si>
  <si>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</si>
  <si>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</si>
  <si>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</si>
  <si>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</si>
  <si>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</si>
  <si>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</si>
  <si>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</si>
  <si>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</si>
  <si>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</si>
  <si>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</si>
  <si>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</si>
  <si>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</si>
  <si>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</si>
  <si>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</si>
  <si>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</si>
  <si>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</si>
  <si>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</si>
  <si>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</si>
  <si>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</si>
  <si>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</si>
  <si>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</si>
  <si>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</si>
  <si>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</si>
  <si>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</si>
  <si>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</si>
  <si>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</si>
  <si>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</si>
  <si>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</si>
  <si>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</si>
  <si>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</si>
  <si>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</si>
  <si>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</si>
  <si>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</si>
  <si>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</si>
  <si>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</si>
  <si>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</si>
  <si>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</si>
  <si>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</si>
  <si>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</si>
  <si>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</si>
  <si>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</si>
  <si>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</si>
  <si>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</si>
  <si>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</si>
  <si>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</si>
  <si>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</si>
  <si>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</si>
  <si>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</si>
  <si>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</si>
  <si>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</si>
  <si>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</si>
  <si>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</si>
  <si>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</si>
  <si>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</si>
  <si>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</si>
  <si>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</si>
  <si>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</si>
  <si>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</si>
  <si>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</si>
  <si>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</si>
  <si>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</si>
  <si>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</si>
  <si>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</si>
  <si>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</si>
  <si>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</si>
  <si>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</si>
  <si>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</si>
  <si>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</si>
  <si>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</si>
  <si>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</si>
  <si>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</si>
  <si>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</si>
  <si>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</si>
  <si>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</si>
  <si>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</si>
  <si>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</si>
  <si>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</si>
  <si>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</si>
  <si>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</si>
  <si>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</si>
  <si>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</si>
  <si>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</si>
  <si>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</si>
  <si>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</si>
  <si>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</si>
  <si>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</si>
  <si>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</si>
  <si>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</si>
  <si>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</si>
  <si>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</si>
  <si>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</si>
  <si>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</si>
  <si>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</si>
  <si>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</si>
  <si>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</si>
  <si>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</si>
  <si>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</si>
  <si>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</si>
  <si>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</si>
  <si>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</si>
  <si>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</si>
  <si>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</si>
  <si>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</si>
  <si>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</si>
  <si>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</si>
  <si>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</si>
  <si>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</si>
  <si>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</si>
  <si>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</si>
  <si>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</si>
  <si>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</si>
  <si>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</si>
  <si>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</si>
  <si>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</si>
  <si>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</si>
  <si>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</si>
  <si>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</si>
  <si>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</si>
  <si>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</si>
  <si>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</si>
  <si>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</si>
  <si>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</si>
  <si>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</si>
  <si>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</si>
  <si>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</si>
  <si>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</si>
  <si>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</si>
  <si>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</si>
  <si>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</si>
  <si>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</si>
  <si>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</si>
  <si>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</si>
  <si>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</si>
  <si>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</si>
  <si>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</si>
  <si>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</si>
  <si>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</si>
  <si>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</si>
  <si>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</si>
  <si>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</si>
  <si>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</si>
  <si>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</si>
  <si>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</si>
  <si>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</si>
  <si>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</si>
  <si>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</si>
  <si>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</si>
  <si>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</si>
  <si>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</si>
  <si>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</si>
  <si>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</si>
  <si>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</si>
  <si>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</si>
  <si>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</si>
  <si>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</si>
  <si>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</si>
  <si>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</si>
  <si>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</si>
  <si>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</si>
  <si>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</si>
  <si>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</si>
  <si>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</si>
  <si>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</si>
  <si>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</si>
  <si>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</si>
  <si>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</si>
  <si>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</si>
  <si>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</si>
  <si>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</si>
  <si>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</si>
  <si>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</si>
  <si>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</si>
  <si>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</si>
  <si>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</si>
  <si>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</si>
  <si>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</si>
  <si>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</si>
  <si>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</si>
  <si>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</si>
  <si>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</si>
  <si>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</si>
  <si>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</si>
  <si>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</si>
  <si>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</si>
  <si>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</si>
  <si>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</si>
  <si>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</si>
  <si>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</si>
  <si>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</si>
  <si>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</si>
  <si>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</si>
  <si>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</si>
  <si>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</si>
  <si>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</si>
  <si>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</si>
  <si>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</si>
  <si>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</si>
  <si>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</si>
  <si>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</si>
  <si>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</si>
  <si>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</si>
  <si>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</si>
  <si>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</si>
  <si>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</si>
  <si>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</si>
  <si>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</si>
  <si>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</si>
  <si>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</si>
  <si>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</si>
  <si>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</si>
  <si>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</si>
  <si>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</si>
  <si>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</si>
  <si>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</si>
  <si>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</si>
  <si>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</si>
  <si>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</si>
  <si>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</si>
  <si>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</si>
  <si>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</si>
  <si>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</si>
  <si>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</si>
  <si>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</si>
  <si>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</si>
  <si>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</si>
  <si>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</si>
  <si>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</si>
  <si>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</si>
  <si>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</si>
  <si>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</si>
  <si>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</si>
  <si>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</si>
  <si>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</si>
  <si>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</si>
  <si>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</si>
  <si>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</si>
  <si>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</si>
  <si>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</si>
  <si>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</si>
  <si>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</si>
  <si>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</si>
  <si>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</si>
  <si>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</si>
  <si>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</si>
  <si>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</si>
  <si>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</si>
  <si>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</si>
  <si>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</si>
  <si>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</si>
  <si>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</si>
  <si>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</si>
  <si>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</si>
  <si>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</si>
  <si>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</si>
  <si>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</si>
  <si>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</si>
  <si>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</si>
  <si>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</si>
  <si>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</si>
  <si>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</si>
  <si>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</si>
  <si>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</si>
  <si>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</si>
  <si>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</si>
  <si>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</si>
  <si>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</si>
  <si>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</si>
  <si>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</si>
  <si>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</si>
  <si>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</si>
  <si>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</si>
  <si>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</si>
  <si>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</si>
  <si>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</si>
  <si>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</si>
  <si>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</si>
  <si>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</si>
  <si>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</si>
  <si>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</si>
  <si>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</si>
  <si>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</si>
  <si>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</si>
  <si>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</si>
  <si>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</si>
  <si>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</si>
  <si>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</si>
  <si>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</si>
  <si>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</si>
  <si>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</si>
  <si>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</si>
  <si>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</si>
  <si>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</si>
  <si>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</si>
  <si>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</si>
  <si>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</si>
  <si>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</si>
  <si>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</si>
  <si>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</si>
  <si>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</si>
  <si>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</si>
  <si>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</si>
  <si>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</si>
  <si>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</si>
  <si>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</si>
  <si>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</si>
  <si>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</si>
  <si>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</si>
  <si>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</si>
  <si>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</si>
  <si>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</si>
  <si>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</si>
  <si>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</si>
  <si>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</si>
  <si>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</si>
  <si>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</si>
  <si>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</si>
  <si>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</si>
  <si>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</si>
  <si>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</si>
  <si>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</si>
  <si>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</si>
  <si>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</si>
  <si>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</si>
  <si>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</si>
  <si>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</si>
  <si>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</si>
  <si>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</si>
  <si>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</si>
  <si>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</si>
  <si>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</si>
  <si>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</si>
  <si>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</si>
  <si>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</si>
  <si>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</si>
  <si>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</si>
  <si>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</si>
  <si>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</si>
  <si>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</si>
  <si>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</si>
  <si>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</si>
  <si>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</si>
  <si>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</si>
  <si>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</si>
  <si>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</si>
  <si>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</si>
  <si>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</si>
  <si>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</si>
  <si>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</si>
  <si>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</si>
  <si>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</si>
  <si>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</si>
  <si>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</si>
  <si>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</si>
  <si>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</si>
  <si>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</si>
  <si>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</si>
  <si>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</si>
  <si>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</si>
  <si>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</si>
  <si>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</si>
  <si>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</si>
  <si>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</si>
  <si>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</si>
  <si>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</si>
  <si>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</si>
  <si>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</si>
  <si>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</si>
  <si>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</si>
  <si>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</si>
  <si>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</si>
  <si>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</si>
  <si>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</si>
  <si>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</si>
  <si>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</si>
  <si>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</si>
  <si>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</si>
  <si>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</si>
  <si>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</si>
  <si>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</si>
  <si>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</si>
  <si>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</si>
  <si>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</si>
  <si>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</si>
  <si>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</si>
  <si>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</si>
  <si>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</si>
  <si>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</si>
  <si>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</si>
  <si>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</si>
  <si>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</si>
  <si>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</si>
  <si>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</si>
  <si>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</si>
  <si>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</si>
  <si>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</si>
  <si>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</si>
  <si>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</si>
  <si>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</si>
  <si>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</si>
  <si>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</si>
  <si>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</si>
  <si>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</si>
  <si>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</si>
  <si>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</si>
  <si>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</si>
  <si>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</si>
  <si>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</si>
  <si>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</si>
  <si>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</si>
  <si>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</si>
  <si>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</si>
  <si>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</si>
  <si>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</si>
  <si>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</si>
  <si>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</si>
  <si>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</si>
  <si>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</si>
  <si>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</si>
  <si>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</si>
  <si>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</si>
  <si>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</si>
  <si>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</si>
  <si>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</si>
  <si>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</si>
  <si>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</si>
  <si>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</si>
  <si>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</si>
  <si>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</si>
  <si>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</si>
  <si>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</si>
  <si>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</si>
  <si>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</si>
  <si>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</si>
  <si>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</si>
  <si>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</si>
  <si>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</si>
  <si>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</si>
  <si>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</si>
  <si>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</si>
  <si>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</si>
  <si>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</si>
  <si>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</si>
  <si>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</si>
  <si>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</si>
  <si>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</si>
  <si>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</si>
  <si>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</si>
  <si>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</si>
  <si>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</si>
  <si>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</si>
  <si>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</si>
  <si>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</si>
  <si>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</si>
  <si>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</si>
  <si>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</si>
  <si>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</si>
  <si>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</si>
  <si>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</si>
  <si>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</si>
  <si>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</si>
  <si>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</si>
  <si>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</si>
  <si>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</si>
  <si>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</si>
  <si>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</si>
  <si>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</si>
  <si>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</si>
  <si>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</si>
  <si>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</si>
  <si>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</si>
  <si>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</si>
  <si>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</si>
  <si>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</si>
  <si>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</si>
  <si>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</si>
  <si>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</si>
  <si>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</si>
  <si>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</si>
  <si>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</si>
  <si>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</si>
  <si>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</si>
  <si>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</si>
  <si>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</si>
  <si>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</si>
  <si>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</si>
  <si>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</si>
  <si>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</si>
  <si>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</si>
  <si>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</si>
  <si>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</si>
  <si>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</si>
  <si>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</si>
  <si>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</si>
  <si>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</si>
  <si>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</si>
  <si>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</si>
  <si>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</si>
  <si>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</si>
  <si>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</si>
  <si>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</si>
  <si>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</si>
  <si>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</si>
  <si>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</si>
  <si>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</si>
  <si>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</si>
  <si>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</si>
  <si>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</si>
  <si>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</si>
  <si>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</si>
  <si>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</si>
  <si>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</si>
  <si>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</si>
  <si>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</si>
  <si>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</si>
  <si>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</si>
  <si>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</si>
  <si>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</si>
  <si>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</si>
  <si>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</si>
  <si>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</si>
  <si>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</si>
  <si>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</si>
  <si>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</si>
  <si>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</si>
  <si>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</si>
  <si>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</si>
  <si>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</si>
  <si>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</si>
  <si>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</si>
  <si>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</si>
  <si>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</si>
  <si>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</si>
  <si>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</si>
  <si>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</si>
  <si>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</si>
  <si>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</si>
  <si>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</si>
  <si>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</si>
  <si>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</si>
  <si>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</si>
  <si>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</si>
  <si>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</si>
  <si>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</si>
  <si>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</si>
  <si>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</si>
  <si>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</si>
  <si>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</si>
  <si>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</si>
  <si>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</si>
  <si>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</si>
  <si>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</si>
  <si>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</si>
  <si>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</si>
  <si>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</si>
  <si>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</si>
  <si>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</si>
  <si>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</si>
  <si>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</si>
  <si>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</si>
  <si>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</si>
  <si>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</si>
  <si>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</si>
  <si>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</si>
  <si>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</si>
  <si>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</si>
  <si>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</si>
  <si>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</si>
  <si>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</si>
  <si>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</si>
  <si>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</si>
  <si>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</si>
  <si>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</si>
  <si>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</si>
  <si>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</si>
  <si>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</si>
  <si>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</si>
  <si>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</si>
  <si>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</si>
  <si>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</si>
  <si>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</si>
  <si>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</si>
  <si>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</si>
  <si>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</si>
  <si>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</si>
  <si>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</si>
  <si>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</si>
  <si>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</si>
  <si>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</si>
  <si>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</si>
  <si>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</si>
  <si>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</si>
  <si>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</si>
  <si>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</si>
  <si>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</si>
  <si>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</si>
  <si>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</si>
  <si>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</si>
  <si>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</si>
  <si>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</si>
  <si>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</si>
  <si>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</si>
  <si>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</si>
  <si>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</si>
  <si>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</si>
  <si>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</si>
  <si>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</si>
  <si>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</si>
  <si>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</si>
  <si>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</si>
  <si>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</si>
  <si>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</si>
  <si>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</si>
  <si>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</si>
  <si>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</si>
  <si>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</si>
  <si>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</si>
  <si>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</si>
  <si>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</si>
  <si>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</si>
  <si>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</si>
  <si>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</si>
  <si>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</si>
  <si>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</si>
  <si>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</si>
  <si>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</si>
  <si>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</si>
  <si>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</si>
  <si>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</si>
  <si>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</si>
  <si>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</si>
  <si>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</si>
  <si>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</si>
  <si>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</si>
  <si>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</si>
  <si>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</si>
  <si>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</si>
  <si>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</si>
  <si>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</si>
  <si>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</si>
  <si>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</si>
  <si>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</si>
  <si>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</si>
  <si>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</si>
  <si>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</si>
  <si>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</si>
  <si>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</si>
  <si>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</si>
  <si>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</si>
  <si>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</si>
  <si>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</si>
  <si>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</si>
  <si>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</si>
  <si>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</si>
  <si>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</si>
  <si>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</si>
  <si>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</si>
  <si>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</si>
  <si>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</si>
  <si>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</si>
  <si>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</si>
  <si>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</si>
  <si>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</si>
  <si>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</si>
  <si>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</si>
  <si>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</si>
  <si>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</si>
  <si>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</si>
  <si>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</si>
  <si>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</si>
  <si>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</si>
  <si>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</si>
  <si>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</si>
  <si>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</si>
  <si>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</si>
  <si>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</si>
  <si>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</si>
  <si>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</si>
  <si>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</si>
  <si>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</si>
  <si>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</si>
  <si>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</si>
  <si>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</si>
  <si>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</si>
  <si>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</si>
  <si>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</si>
  <si>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</si>
  <si>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</si>
  <si>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</si>
  <si>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</si>
  <si>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</si>
  <si>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</si>
  <si>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</si>
  <si>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</si>
  <si>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</si>
  <si>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</si>
  <si>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</si>
  <si>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</si>
  <si>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</si>
  <si>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</si>
  <si>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</si>
  <si>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</si>
  <si>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</si>
  <si>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</si>
  <si>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</si>
  <si>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</si>
  <si>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</si>
  <si>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</si>
  <si>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</si>
  <si>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</si>
  <si>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</si>
  <si>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</si>
  <si>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</si>
  <si>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</si>
  <si>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</si>
  <si>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</si>
  <si>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</si>
  <si>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</si>
  <si>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</si>
  <si>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</si>
  <si>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</si>
  <si>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</si>
  <si>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</si>
  <si>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</si>
  <si>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</si>
  <si>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</si>
  <si>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</si>
  <si>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</si>
  <si>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</si>
  <si>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</si>
  <si>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</si>
  <si>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</si>
  <si>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</si>
  <si>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</si>
  <si>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</si>
  <si>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</si>
  <si>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</si>
  <si>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</si>
  <si>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</si>
  <si>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</si>
  <si>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</si>
  <si>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</si>
  <si>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</si>
  <si>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</si>
  <si>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</si>
  <si>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</si>
  <si>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</si>
  <si>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</si>
  <si>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</si>
  <si>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</si>
  <si>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</si>
  <si>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</si>
  <si>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</si>
  <si>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</si>
  <si>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</si>
  <si>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</si>
  <si>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</si>
  <si>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</si>
  <si>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</si>
  <si>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</si>
  <si>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</si>
  <si>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</si>
  <si>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</si>
  <si>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</si>
  <si>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</si>
  <si>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</si>
  <si>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</si>
  <si>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</si>
  <si>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</si>
  <si>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</si>
  <si>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</si>
  <si>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</si>
  <si>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</si>
  <si>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</si>
  <si>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</si>
  <si>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</si>
  <si>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</si>
  <si>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</si>
  <si>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</si>
  <si>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</si>
  <si>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</si>
  <si>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</si>
  <si>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</si>
  <si>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</si>
  <si>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</si>
  <si>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</si>
  <si>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</si>
  <si>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</si>
  <si>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</si>
  <si>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</si>
  <si>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</si>
  <si>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</si>
  <si>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</si>
  <si>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</si>
  <si>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</si>
  <si>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</si>
  <si>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</si>
  <si>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</si>
  <si>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</si>
  <si>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</si>
  <si>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</si>
  <si>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</si>
  <si>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</si>
  <si>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</si>
  <si>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</si>
  <si>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</si>
  <si>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</si>
  <si>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</si>
  <si>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</si>
  <si>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</si>
  <si>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</si>
  <si>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</si>
  <si>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</si>
  <si>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</si>
  <si>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</si>
  <si>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</si>
  <si>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</si>
  <si>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</si>
  <si>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</si>
  <si>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</si>
  <si>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</si>
  <si>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</si>
  <si>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</si>
  <si>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</si>
  <si>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</si>
  <si>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</si>
  <si>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</si>
  <si>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</si>
  <si>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</si>
  <si>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</si>
  <si>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</si>
  <si>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</si>
  <si>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</si>
  <si>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</si>
  <si>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</si>
  <si>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</si>
  <si>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</si>
  <si>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</si>
  <si>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</si>
  <si>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</si>
  <si>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</si>
  <si>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</si>
  <si>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</si>
  <si>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</si>
  <si>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</si>
  <si>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</si>
  <si>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</si>
  <si>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</si>
  <si>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</si>
  <si>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</si>
  <si>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</si>
  <si>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</si>
  <si>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</si>
  <si>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</si>
  <si>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</si>
  <si>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</si>
  <si>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</si>
  <si>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</si>
  <si>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</si>
  <si>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</si>
  <si>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</si>
  <si>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</si>
  <si>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</si>
  <si>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</si>
  <si>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</si>
  <si>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</si>
  <si>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</si>
  <si>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</si>
  <si>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</si>
  <si>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</si>
  <si>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</si>
  <si>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</si>
  <si>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</si>
  <si>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</si>
  <si>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</si>
  <si>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</si>
  <si>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</si>
  <si>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</si>
  <si>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</si>
  <si>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</si>
  <si>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</si>
  <si>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</si>
  <si>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</si>
  <si>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</si>
  <si>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</si>
  <si>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</si>
  <si>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</si>
  <si>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</si>
  <si>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</si>
  <si>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</si>
  <si>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</si>
  <si>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</si>
  <si>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</si>
  <si>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</si>
  <si>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</si>
  <si>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</si>
  <si>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</si>
  <si>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</si>
  <si>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</si>
  <si>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</si>
  <si>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</si>
  <si>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</si>
  <si>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</si>
  <si>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</si>
  <si>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</si>
  <si>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</si>
  <si>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</si>
  <si>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</si>
  <si>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</si>
  <si>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</si>
  <si>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</si>
  <si>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</si>
  <si>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</si>
  <si>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</si>
  <si>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</si>
  <si>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</si>
  <si>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</si>
  <si>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</si>
  <si>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</si>
  <si>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</si>
  <si>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</si>
  <si>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</si>
  <si>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</si>
  <si>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</si>
  <si>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</si>
  <si>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</si>
  <si>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</si>
  <si>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</si>
  <si>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</si>
  <si>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</si>
  <si>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</si>
  <si>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</si>
  <si>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</si>
  <si>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</si>
  <si>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</si>
  <si>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</si>
  <si>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</si>
  <si>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</si>
  <si>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</si>
  <si>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</si>
  <si>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</si>
  <si>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</si>
  <si>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</si>
  <si>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</si>
  <si>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</si>
  <si>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</si>
  <si>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</si>
  <si>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</si>
  <si>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</si>
  <si>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</si>
  <si>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</si>
  <si>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</si>
  <si>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</si>
  <si>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</si>
  <si>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</si>
  <si>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</si>
  <si>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</si>
  <si>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</si>
  <si>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</si>
  <si>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</si>
  <si>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</si>
  <si>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</si>
  <si>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</si>
  <si>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</si>
  <si>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</si>
  <si>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</si>
  <si>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</si>
  <si>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</si>
  <si>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</si>
  <si>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</si>
  <si>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</si>
  <si>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</si>
  <si>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</si>
  <si>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</si>
  <si>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</si>
  <si>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</si>
  <si>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</si>
  <si>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</si>
  <si>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</si>
  <si>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</si>
  <si>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</si>
  <si>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</si>
  <si>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</si>
  <si>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</si>
  <si>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</si>
  <si>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</si>
  <si>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</si>
  <si>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</si>
  <si>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</si>
  <si>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</si>
  <si>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</si>
  <si>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</si>
  <si>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</si>
  <si>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</si>
  <si>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</si>
  <si>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</si>
  <si>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</si>
  <si>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</si>
  <si>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</si>
  <si>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</si>
  <si>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</si>
  <si>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</si>
  <si>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</si>
  <si>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</si>
  <si>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</si>
  <si>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</si>
  <si>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</si>
  <si>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</si>
  <si>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</si>
  <si>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</si>
  <si>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</si>
  <si>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</si>
  <si>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</si>
  <si>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</si>
  <si>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</si>
  <si>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</si>
  <si>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</si>
  <si>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</si>
  <si>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</si>
  <si>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</si>
  <si>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</si>
  <si>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</si>
  <si>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</si>
  <si>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</si>
  <si>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</si>
  <si>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</si>
  <si>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</si>
  <si>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</si>
  <si>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</si>
  <si>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</si>
  <si>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</si>
  <si>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</si>
  <si>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</si>
  <si>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</si>
  <si>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</si>
  <si>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</si>
  <si>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</si>
  <si>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</si>
  <si>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</si>
  <si>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</si>
  <si>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</si>
  <si>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</si>
  <si>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</si>
  <si>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</si>
  <si>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</si>
  <si>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</si>
  <si>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</si>
  <si>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</si>
  <si>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</si>
  <si>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</si>
  <si>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</si>
  <si>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</si>
  <si>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</si>
  <si>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</si>
  <si>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</si>
  <si>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</si>
  <si>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</si>
  <si>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</si>
  <si>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</si>
  <si>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</si>
  <si>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</si>
  <si>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</si>
  <si>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</si>
  <si>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</si>
  <si>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</si>
  <si>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</si>
  <si>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</si>
  <si>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</si>
  <si>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</si>
  <si>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</si>
  <si>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</si>
  <si>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</si>
  <si>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</si>
  <si>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</si>
  <si>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</si>
  <si>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</si>
  <si>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</si>
  <si>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</si>
  <si>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</si>
  <si>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</si>
  <si>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</si>
  <si>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</si>
  <si>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</si>
  <si>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</si>
  <si>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</si>
  <si>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</si>
  <si>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</si>
  <si>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</si>
  <si>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</si>
  <si>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</si>
  <si>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</si>
  <si>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</si>
  <si>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</si>
  <si>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</si>
  <si>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</si>
  <si>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</si>
  <si>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</si>
  <si>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</si>
  <si>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</si>
  <si>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</si>
  <si>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</si>
  <si>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</si>
  <si>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</si>
  <si>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</si>
  <si>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</si>
  <si>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</si>
  <si>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</si>
  <si>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</si>
  <si>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</si>
  <si>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</si>
  <si>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</si>
  <si>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</si>
  <si>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</si>
  <si>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</si>
  <si>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</si>
  <si>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</si>
  <si>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</si>
  <si>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</si>
  <si>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</si>
  <si>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</si>
  <si>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</si>
  <si>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</si>
  <si>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</si>
  <si>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</si>
  <si>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</si>
  <si>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</si>
  <si>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</si>
  <si>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</si>
  <si>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</si>
  <si>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</si>
  <si>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</si>
  <si>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</si>
  <si>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</si>
  <si>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</si>
  <si>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</si>
  <si>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</si>
  <si>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</si>
  <si>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</si>
  <si>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</si>
  <si>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</si>
  <si>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</si>
  <si>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</si>
  <si>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</si>
  <si>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</si>
  <si>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</si>
  <si>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</si>
  <si>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</si>
  <si>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</si>
  <si>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</si>
  <si>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</si>
  <si>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</si>
  <si>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</si>
  <si>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</si>
  <si>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</si>
  <si>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</si>
  <si>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</si>
  <si>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</si>
  <si>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</si>
  <si>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</si>
  <si>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</si>
  <si>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</si>
  <si>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</si>
  <si>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</si>
  <si>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</si>
  <si>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</si>
  <si>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</si>
  <si>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</si>
  <si>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</si>
  <si>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</si>
  <si>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</si>
  <si>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</si>
  <si>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</si>
  <si>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</si>
  <si>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</si>
  <si>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</si>
  <si>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</si>
  <si>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</si>
  <si>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</si>
  <si>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</si>
  <si>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</si>
  <si>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</si>
  <si>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</si>
  <si>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</si>
  <si>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</si>
  <si>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</si>
  <si>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</si>
  <si>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</si>
  <si>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</si>
  <si>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</si>
  <si>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</si>
  <si>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</si>
  <si>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</si>
  <si>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</si>
  <si>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</si>
  <si>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</si>
  <si>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</si>
  <si>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</si>
  <si>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</si>
  <si>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</si>
  <si>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</si>
  <si>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</si>
  <si>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</si>
  <si>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</si>
  <si>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</si>
  <si>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</si>
  <si>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</si>
  <si>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</si>
  <si>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</si>
  <si>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</si>
  <si>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</si>
  <si>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</si>
  <si>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</si>
  <si>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</si>
  <si>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</si>
  <si>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</si>
  <si>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</si>
  <si>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</si>
  <si>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</si>
  <si>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</si>
  <si>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</si>
  <si>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</si>
  <si>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</si>
  <si>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</si>
  <si>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</si>
  <si>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</si>
  <si>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</si>
  <si>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</si>
  <si>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</si>
  <si>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</si>
  <si>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</si>
  <si>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</si>
  <si>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</si>
  <si>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</si>
  <si>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</si>
  <si>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</si>
  <si>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</si>
  <si>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</si>
  <si>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</si>
  <si>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</si>
  <si>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</si>
  <si>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</si>
  <si>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</si>
  <si>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</si>
  <si>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</si>
  <si>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</si>
  <si>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</si>
  <si>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</si>
  <si>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</si>
  <si>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</si>
  <si>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</si>
  <si>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</si>
  <si>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</si>
  <si>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</si>
  <si>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</si>
  <si>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</si>
  <si>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</si>
  <si>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</si>
  <si>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</si>
  <si>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</si>
  <si>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</si>
  <si>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</si>
  <si>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</si>
  <si>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</si>
  <si>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</si>
  <si>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</si>
  <si>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</si>
  <si>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</si>
  <si>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</si>
  <si>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</si>
  <si>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</si>
  <si>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</si>
  <si>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</si>
  <si>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</si>
  <si>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</si>
  <si>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</si>
  <si>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</si>
  <si>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</si>
  <si>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</si>
  <si>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</si>
  <si>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</si>
  <si>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</si>
  <si>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</si>
  <si>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</si>
  <si>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</si>
  <si>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</si>
  <si>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</si>
  <si>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</si>
  <si>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</si>
  <si>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</si>
  <si>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</si>
  <si>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</si>
  <si>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</si>
  <si>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</si>
  <si>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</si>
  <si>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</si>
  <si>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</si>
  <si>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</si>
  <si>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</si>
  <si>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</si>
  <si>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</si>
  <si>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</si>
  <si>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</si>
  <si>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</si>
  <si>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</si>
  <si>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</si>
  <si>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</si>
  <si>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</si>
  <si>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</si>
  <si>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</si>
  <si>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</si>
  <si>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</si>
  <si>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</si>
  <si>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</si>
  <si>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</si>
  <si>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</si>
  <si>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</si>
  <si>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</si>
  <si>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</si>
  <si>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</si>
  <si>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</si>
  <si>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</si>
  <si>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</si>
  <si>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</si>
  <si>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</si>
  <si>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</si>
  <si>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</si>
  <si>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</si>
  <si>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</si>
  <si>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</si>
  <si>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</si>
  <si>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</si>
  <si>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</si>
  <si>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</si>
  <si>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</si>
  <si>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</si>
  <si>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</si>
  <si>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</si>
  <si>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</si>
  <si>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</si>
  <si>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</si>
  <si>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</si>
  <si>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</si>
  <si>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</si>
  <si>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</si>
  <si>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</si>
  <si>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</si>
  <si>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</si>
  <si>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</si>
  <si>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</si>
  <si>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</si>
  <si>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</si>
  <si>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</si>
  <si>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</si>
  <si>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</si>
  <si>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</si>
  <si>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</si>
  <si>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</si>
  <si>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</si>
  <si>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</si>
  <si>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</si>
  <si>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</si>
  <si>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</si>
  <si>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</si>
  <si>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</si>
  <si>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</si>
  <si>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</si>
  <si>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</si>
  <si>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</si>
  <si>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</si>
  <si>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</si>
  <si>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</si>
  <si>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</si>
  <si>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</si>
  <si>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</si>
  <si>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</si>
  <si>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</si>
  <si>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</si>
  <si>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</si>
  <si>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</si>
  <si>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</si>
  <si>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</si>
  <si>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</si>
  <si>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</si>
  <si>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</si>
  <si>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</si>
  <si>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</si>
  <si>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</si>
  <si>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</si>
  <si>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</si>
  <si>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</si>
  <si>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</si>
  <si>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</si>
  <si>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</si>
  <si>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</si>
  <si>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</si>
  <si>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</si>
  <si>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</si>
  <si>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</si>
  <si>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</si>
  <si>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</si>
  <si>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</si>
  <si>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</si>
  <si>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</si>
  <si>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</si>
  <si>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</si>
  <si>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</si>
  <si>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</si>
  <si>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</si>
  <si>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</si>
  <si>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</si>
  <si>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</si>
  <si>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</si>
  <si>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</si>
  <si>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</si>
  <si>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</si>
  <si>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</si>
  <si>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</si>
  <si>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</si>
  <si>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</si>
  <si>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</si>
  <si>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</si>
  <si>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</si>
  <si>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</si>
  <si>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</si>
  <si>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</si>
  <si>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</si>
  <si>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</si>
  <si>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</si>
  <si>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</si>
  <si>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</si>
  <si>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</si>
  <si>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</si>
  <si>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</si>
  <si>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</si>
  <si>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</si>
  <si>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</si>
  <si>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</si>
  <si>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</si>
  <si>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</si>
  <si>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</si>
  <si>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</si>
  <si>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</si>
  <si>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</si>
  <si>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</si>
  <si>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</si>
  <si>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</si>
  <si>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</si>
  <si>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</si>
  <si>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</si>
  <si>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</si>
  <si>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</si>
  <si>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</si>
  <si>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</si>
  <si>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</si>
  <si>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</si>
  <si>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</si>
  <si>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</si>
  <si>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</si>
  <si>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</si>
  <si>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</si>
  <si>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</si>
  <si>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</si>
  <si>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</si>
  <si>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</si>
  <si>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</si>
  <si>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</si>
  <si>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</si>
  <si>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</si>
  <si>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</si>
  <si>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</si>
  <si>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</si>
  <si>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</si>
  <si>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</si>
  <si>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</si>
  <si>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</si>
  <si>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</si>
  <si>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</si>
  <si>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</si>
  <si>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</si>
  <si>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</si>
  <si>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</si>
  <si>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</si>
  <si>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</si>
  <si>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</si>
  <si>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</si>
  <si>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</si>
  <si>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</si>
  <si>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</si>
  <si>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</si>
  <si>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</si>
  <si>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</si>
  <si>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</si>
  <si>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</si>
  <si>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</si>
  <si>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</si>
  <si>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</si>
  <si>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</si>
  <si>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</si>
  <si>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</si>
  <si>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</si>
  <si>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</si>
  <si>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</si>
  <si>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</si>
  <si>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</si>
  <si>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</si>
  <si>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</si>
  <si>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</si>
  <si>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</si>
  <si>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</si>
  <si>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</si>
  <si>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</si>
  <si>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</si>
  <si>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</si>
  <si>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</si>
  <si>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</si>
  <si>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</si>
  <si>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</si>
  <si>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</si>
  <si>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</si>
  <si>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</si>
  <si>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</si>
  <si>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</si>
  <si>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</si>
  <si>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</si>
  <si>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</si>
  <si>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</si>
  <si>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</si>
  <si>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</si>
  <si>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</si>
  <si>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</si>
  <si>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</si>
  <si>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</si>
  <si>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</si>
  <si>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</si>
  <si>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</si>
  <si>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</si>
  <si>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</si>
  <si>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</si>
  <si>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</si>
  <si>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</si>
  <si>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</si>
  <si>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</si>
  <si>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</si>
  <si>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</si>
  <si>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</si>
  <si>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</si>
  <si>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</si>
  <si>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</si>
  <si>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</si>
  <si>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</si>
  <si>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</si>
  <si>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</si>
  <si>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</si>
  <si>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</si>
  <si>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</si>
  <si>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</si>
  <si>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</si>
  <si>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</si>
  <si>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</si>
  <si>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</si>
  <si>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</si>
  <si>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</si>
  <si>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</si>
  <si>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</si>
  <si>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</si>
  <si>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</si>
  <si>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</si>
  <si>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</si>
  <si>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</si>
  <si>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</si>
  <si>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</si>
  <si>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</si>
  <si>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</si>
  <si>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</si>
  <si>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</si>
  <si>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</si>
  <si>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</si>
  <si>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</si>
  <si>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</si>
  <si>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</si>
  <si>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</si>
  <si>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</si>
  <si>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</si>
  <si>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</si>
  <si>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</si>
  <si>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</si>
  <si>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</si>
  <si>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</si>
  <si>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</si>
  <si>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</si>
  <si>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</si>
  <si>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</si>
  <si>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</si>
  <si>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</si>
  <si>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</si>
  <si>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</si>
  <si>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</si>
  <si>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</si>
  <si>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</si>
  <si>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</si>
  <si>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</si>
  <si>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</si>
  <si>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</si>
  <si>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</si>
  <si>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</si>
  <si>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</si>
  <si>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</si>
  <si>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</si>
  <si>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</si>
  <si>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</si>
  <si>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</si>
  <si>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</si>
  <si>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</si>
  <si>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</si>
  <si>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</si>
  <si>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</si>
  <si>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</si>
  <si>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</si>
  <si>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</si>
  <si>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</si>
  <si>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</si>
  <si>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</si>
  <si>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</si>
  <si>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</si>
  <si>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</si>
  <si>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</si>
  <si>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</si>
  <si>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</si>
  <si>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</si>
  <si>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</si>
  <si>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</si>
  <si>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</si>
  <si>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</si>
  <si>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</si>
  <si>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</si>
  <si>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</si>
  <si>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</si>
  <si>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</si>
  <si>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</si>
  <si>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</si>
  <si>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</si>
  <si>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</si>
  <si>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</si>
  <si>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</si>
  <si>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</si>
  <si>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</si>
  <si>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</si>
  <si>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</si>
  <si>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</si>
  <si>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</si>
  <si>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</si>
  <si>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</si>
  <si>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</si>
  <si>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</si>
  <si>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</si>
  <si>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</si>
  <si>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</si>
  <si>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</si>
  <si>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</si>
  <si>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</si>
  <si>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</si>
  <si>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</si>
  <si>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</si>
  <si>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</si>
  <si>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</si>
  <si>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</si>
  <si>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</si>
  <si>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</si>
  <si>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</si>
  <si>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</si>
  <si>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</si>
  <si>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</si>
  <si>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</si>
  <si>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</si>
  <si>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</si>
  <si>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</si>
  <si>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</si>
  <si>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</si>
  <si>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</si>
  <si>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</si>
  <si>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</si>
  <si>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</si>
  <si>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</si>
  <si>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</si>
  <si>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</si>
  <si>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</si>
  <si>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</si>
  <si>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</si>
  <si>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</si>
  <si>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</si>
  <si>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</si>
  <si>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</si>
  <si>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</si>
  <si>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</si>
  <si>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</si>
  <si>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</si>
  <si>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</si>
  <si>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</si>
  <si>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</si>
  <si>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</si>
  <si>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</si>
  <si>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</si>
  <si>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</si>
  <si>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</si>
  <si>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</si>
  <si>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</si>
  <si>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</si>
  <si>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</si>
  <si>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</si>
  <si>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</si>
  <si>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</si>
  <si>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</si>
  <si>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</si>
  <si>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</si>
  <si>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</si>
  <si>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</si>
  <si>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</si>
  <si>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</si>
  <si>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</si>
  <si>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</si>
  <si>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</si>
  <si>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</si>
  <si>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</si>
  <si>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</si>
  <si>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</si>
  <si>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</si>
  <si>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</si>
  <si>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</si>
  <si>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</si>
  <si>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</si>
  <si>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</si>
  <si>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</si>
  <si>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</si>
  <si>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</si>
  <si>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</si>
  <si>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</si>
  <si>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</si>
  <si>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</si>
  <si>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</si>
  <si>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</si>
  <si>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</si>
  <si>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</si>
  <si>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</si>
  <si>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</si>
  <si>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</si>
  <si>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</si>
  <si>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</si>
  <si>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</si>
  <si>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</si>
  <si>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</si>
  <si>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</si>
  <si>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</si>
  <si>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</si>
  <si>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</si>
  <si>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</si>
  <si>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</si>
  <si>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</si>
  <si>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</si>
  <si>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</si>
  <si>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</si>
  <si>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</si>
  <si>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</si>
  <si>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</si>
  <si>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</si>
  <si>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</si>
  <si>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</si>
  <si>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</si>
  <si>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</si>
  <si>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</si>
  <si>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</si>
  <si>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</si>
  <si>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</si>
  <si>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</si>
  <si>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</si>
  <si>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</si>
  <si>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</si>
  <si>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</si>
  <si>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</si>
  <si>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</si>
  <si>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</si>
  <si>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</si>
  <si>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</si>
  <si>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</si>
  <si>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</si>
  <si>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</si>
  <si>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</si>
  <si>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</si>
  <si>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</si>
  <si>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</si>
  <si>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</si>
  <si>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</si>
  <si>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</si>
  <si>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</si>
  <si>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</si>
  <si>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</si>
  <si>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</si>
  <si>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</si>
  <si>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</si>
  <si>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</si>
  <si>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</si>
  <si>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</si>
  <si>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</si>
  <si>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</si>
  <si>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</si>
  <si>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</si>
  <si>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</si>
  <si>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</si>
  <si>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</si>
  <si>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</si>
  <si>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</si>
  <si>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</si>
  <si>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</si>
  <si>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</si>
  <si>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</si>
  <si>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</si>
  <si>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</si>
  <si>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</si>
  <si>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</si>
  <si>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</si>
  <si>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</si>
  <si>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</si>
  <si>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</si>
  <si>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</si>
  <si>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</si>
  <si>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</si>
  <si>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</si>
  <si>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</si>
  <si>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</si>
  <si>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</si>
  <si>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</si>
  <si>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</si>
  <si>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</si>
  <si>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</si>
  <si>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</si>
  <si>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</si>
  <si>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</si>
  <si>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</si>
  <si>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</si>
  <si>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</si>
  <si>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</si>
  <si>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</si>
  <si>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</si>
  <si>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</si>
  <si>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</si>
  <si>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</si>
  <si>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</si>
  <si>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</si>
  <si>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</si>
  <si>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</si>
  <si>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</si>
  <si>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</si>
  <si>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</si>
  <si>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</si>
  <si>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</si>
  <si>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</si>
  <si>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</si>
  <si>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</si>
  <si>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</si>
  <si>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</si>
  <si>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</si>
  <si>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</si>
  <si>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</si>
  <si>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</si>
  <si>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</si>
  <si>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</si>
  <si>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</si>
  <si>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</si>
  <si>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</si>
  <si>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</si>
  <si>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</si>
  <si>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</si>
  <si>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</si>
  <si>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</si>
  <si>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</si>
  <si>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</si>
  <si>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</si>
  <si>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</si>
  <si>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</si>
  <si>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</si>
  <si>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</si>
  <si>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</si>
  <si>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</si>
  <si>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</si>
  <si>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</si>
  <si>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</si>
  <si>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</si>
  <si>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</si>
  <si>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</si>
  <si>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</si>
  <si>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</si>
  <si>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</si>
  <si>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</si>
  <si>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</si>
  <si>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</si>
  <si>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</si>
  <si>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</si>
  <si>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</si>
  <si>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</si>
  <si>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</si>
  <si>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</si>
  <si>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</si>
  <si>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</si>
  <si>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</si>
  <si>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</si>
  <si>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</si>
  <si>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</si>
  <si>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</si>
  <si>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</si>
  <si>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</si>
  <si>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</si>
  <si>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</si>
  <si>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</si>
  <si>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</si>
  <si>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</si>
  <si>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</si>
  <si>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</si>
  <si>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</si>
  <si>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</si>
  <si>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</si>
  <si>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</si>
  <si>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</si>
  <si>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</si>
  <si>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</si>
  <si>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</si>
  <si>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</si>
  <si>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</si>
  <si>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</si>
  <si>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</si>
  <si>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</si>
  <si>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</si>
  <si>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</si>
  <si>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</si>
  <si>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</si>
  <si>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</si>
  <si>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</si>
  <si>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</si>
  <si>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</si>
  <si>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</si>
  <si>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</si>
  <si>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</si>
  <si>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</si>
  <si>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</si>
  <si>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</si>
  <si>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</si>
  <si>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</si>
  <si>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</si>
  <si>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</si>
  <si>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</si>
  <si>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</si>
  <si>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</si>
  <si>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</si>
  <si>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</si>
  <si>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</si>
  <si>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</si>
  <si>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</si>
  <si>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</si>
  <si>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</si>
  <si>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</si>
  <si>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</si>
  <si>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</si>
  <si>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</si>
  <si>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</si>
  <si>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</si>
  <si>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</si>
  <si>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</si>
  <si>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</si>
  <si>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</si>
  <si>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</si>
  <si>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</si>
  <si>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</si>
  <si>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</si>
  <si>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</si>
  <si>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</si>
  <si>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</si>
  <si>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</si>
  <si>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</si>
  <si>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</si>
  <si>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</si>
  <si>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</si>
  <si>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</si>
  <si>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</si>
  <si>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</si>
  <si>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</si>
  <si>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</si>
  <si>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</si>
  <si>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</si>
  <si>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</si>
  <si>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</si>
  <si>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</si>
  <si>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</si>
  <si>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</si>
  <si>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</si>
  <si>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</si>
  <si>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</si>
  <si>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</si>
  <si>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</si>
  <si>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</si>
  <si>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</si>
  <si>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</si>
  <si>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</si>
  <si>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</si>
  <si>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</si>
  <si>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</si>
  <si>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</si>
  <si>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</si>
  <si>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</si>
  <si>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</si>
  <si>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</si>
  <si>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</si>
  <si>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</si>
  <si>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</si>
  <si>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</si>
  <si>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</si>
  <si>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</si>
  <si>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</si>
  <si>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</si>
  <si>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</si>
  <si>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</si>
  <si>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</si>
  <si>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</si>
  <si>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</si>
  <si>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</si>
  <si>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</si>
  <si>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</si>
  <si>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</si>
  <si>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</si>
  <si>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</si>
  <si>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</si>
  <si>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</si>
  <si>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</si>
  <si>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</si>
  <si>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</si>
  <si>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</si>
  <si>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</si>
  <si>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</si>
  <si>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</si>
  <si>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</si>
  <si>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</si>
  <si>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</si>
  <si>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</si>
  <si>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</si>
  <si>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</si>
  <si>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</si>
  <si>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</si>
  <si>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</si>
  <si>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</si>
  <si>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</si>
  <si>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</si>
  <si>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</si>
  <si>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</si>
  <si>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</si>
  <si>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</si>
  <si>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</si>
  <si>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</si>
  <si>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</si>
  <si>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</si>
  <si>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</si>
  <si>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</si>
  <si>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</si>
  <si>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</si>
  <si>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</si>
  <si>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</si>
  <si>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</si>
  <si>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</si>
  <si>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</si>
  <si>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</si>
  <si>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</si>
  <si>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</si>
  <si>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</si>
  <si>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</si>
  <si>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</si>
  <si>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</si>
  <si>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</si>
  <si>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</si>
  <si>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</si>
  <si>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</si>
  <si>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</si>
  <si>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</si>
  <si>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</si>
  <si>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</si>
  <si>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</si>
  <si>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</si>
  <si>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</si>
  <si>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</si>
  <si>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</si>
  <si>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</si>
  <si>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</si>
  <si>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</si>
  <si>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</si>
  <si>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</si>
  <si>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</si>
  <si>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</si>
  <si>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</si>
  <si>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</si>
  <si>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</si>
  <si>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</si>
  <si>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</si>
  <si>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</si>
  <si>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</si>
  <si>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</si>
  <si>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</si>
  <si>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</si>
  <si>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</si>
  <si>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</si>
  <si>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</si>
  <si>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</si>
  <si>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</si>
  <si>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</si>
  <si>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</si>
  <si>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</si>
  <si>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</si>
  <si>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</si>
  <si>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</si>
  <si>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</si>
  <si>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</si>
  <si>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</si>
  <si>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</si>
  <si>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</si>
  <si>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</si>
  <si>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</si>
  <si>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</si>
  <si>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</si>
  <si>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</si>
  <si>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</si>
  <si>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</si>
  <si>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</si>
  <si>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</si>
  <si>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</si>
  <si>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</si>
  <si>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</si>
  <si>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</si>
  <si>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</si>
  <si>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</si>
  <si>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</si>
  <si>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</si>
  <si>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</si>
  <si>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</si>
  <si>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</si>
  <si>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</si>
  <si>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</si>
  <si>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</si>
  <si>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</si>
  <si>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</si>
  <si>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</si>
  <si>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</si>
  <si>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</si>
  <si>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</si>
  <si>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</si>
  <si>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</si>
  <si>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</si>
  <si>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</si>
  <si>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</si>
  <si>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</si>
  <si>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</si>
  <si>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</si>
  <si>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</si>
  <si>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</si>
  <si>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</si>
  <si>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</si>
  <si>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</si>
  <si>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</si>
  <si>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</si>
  <si>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</si>
  <si>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</si>
  <si>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</si>
  <si>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</si>
  <si>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</si>
  <si>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</si>
  <si>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</si>
  <si>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</si>
  <si>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</si>
  <si>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</si>
  <si>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</si>
  <si>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</si>
  <si>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</si>
  <si>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</si>
  <si>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</si>
  <si>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</si>
  <si>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</si>
  <si>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</si>
  <si>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</si>
  <si>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</si>
  <si>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</si>
  <si>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</si>
  <si>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</si>
  <si>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</si>
  <si>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</si>
  <si>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</si>
  <si>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</si>
  <si>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</si>
  <si>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</si>
  <si>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</si>
  <si>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</si>
  <si>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</si>
  <si>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</si>
  <si>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</si>
  <si>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</si>
  <si>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</si>
  <si>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</si>
  <si>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</si>
  <si>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</si>
  <si>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</si>
  <si>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</si>
  <si>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</si>
  <si>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</si>
  <si>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</si>
  <si>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</si>
  <si>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</si>
  <si>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</si>
  <si>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</si>
  <si>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</si>
  <si>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</si>
  <si>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</si>
  <si>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</si>
  <si>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</si>
  <si>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</si>
  <si>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</si>
  <si>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</si>
  <si>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</si>
  <si>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</si>
  <si>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</si>
  <si>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</si>
  <si>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</si>
  <si>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</si>
  <si>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</si>
  <si>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</si>
  <si>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</si>
  <si>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</si>
  <si>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</si>
  <si>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</si>
  <si>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</si>
  <si>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</si>
  <si>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</si>
  <si>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</si>
  <si>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</si>
  <si>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</si>
  <si>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</si>
  <si>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</si>
  <si>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</si>
  <si>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</si>
  <si>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</si>
  <si>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</si>
  <si>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</si>
  <si>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</si>
  <si>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</si>
  <si>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</si>
  <si>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</si>
  <si>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</si>
  <si>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</si>
  <si>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</si>
  <si>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</si>
  <si>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</si>
  <si>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</si>
  <si>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</si>
  <si>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</si>
  <si>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</si>
  <si>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</si>
  <si>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</si>
  <si>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</si>
  <si>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</si>
  <si>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</si>
  <si>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</si>
  <si>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</si>
  <si>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</si>
  <si>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</si>
  <si>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</si>
  <si>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</si>
  <si>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</si>
  <si>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</si>
  <si>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</si>
  <si>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</si>
  <si>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</si>
  <si>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</si>
  <si>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</si>
  <si>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</si>
  <si>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</si>
  <si>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</si>
  <si>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</si>
  <si>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</si>
  <si>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</si>
  <si>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</si>
  <si>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</si>
  <si>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</si>
  <si>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</si>
  <si>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</si>
  <si>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</si>
  <si>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</si>
  <si>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</si>
  <si>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</si>
  <si>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</si>
  <si>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</si>
  <si>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</si>
  <si>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</si>
  <si>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</si>
  <si>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</si>
  <si>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</si>
  <si>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</si>
  <si>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</si>
  <si>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</si>
  <si>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</si>
  <si>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</si>
  <si>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</si>
  <si>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</si>
  <si>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</si>
  <si>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</si>
  <si>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</si>
  <si>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</si>
  <si>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</si>
  <si>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</si>
  <si>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</si>
  <si>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</si>
  <si>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</si>
  <si>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</si>
  <si>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</si>
  <si>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</si>
  <si>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</si>
  <si>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</si>
  <si>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</si>
  <si>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</si>
  <si>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</si>
  <si>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</si>
  <si>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</si>
  <si>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</si>
  <si>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</si>
  <si>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</si>
  <si>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</si>
  <si>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</si>
  <si>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</si>
  <si>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</si>
  <si>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</si>
  <si>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</si>
  <si>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</si>
  <si>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</si>
  <si>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</si>
  <si>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</si>
  <si>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</si>
  <si>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</si>
  <si>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</si>
  <si>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</si>
  <si>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</si>
  <si>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</si>
  <si>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</si>
  <si>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</si>
  <si>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</si>
  <si>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</si>
  <si>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</si>
  <si>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</si>
  <si>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</si>
  <si>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</si>
  <si>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</si>
  <si>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</si>
  <si>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</si>
  <si>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</si>
  <si>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</si>
  <si>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</si>
  <si>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</si>
  <si>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</si>
  <si>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</si>
  <si>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</si>
  <si>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</si>
  <si>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</si>
  <si>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</si>
  <si>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</si>
  <si>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</si>
  <si>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</si>
  <si>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</si>
  <si>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</si>
  <si>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</si>
  <si>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</si>
  <si>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</si>
  <si>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</si>
  <si>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</si>
  <si>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</si>
  <si>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</si>
  <si>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</si>
  <si>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</si>
  <si>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</si>
  <si>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</si>
  <si>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</si>
  <si>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</si>
  <si>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</si>
  <si>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</si>
  <si>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</si>
  <si>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</si>
  <si>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</si>
  <si>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</si>
  <si>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</si>
  <si>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</si>
  <si>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</si>
  <si>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</si>
  <si>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</si>
  <si>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</si>
  <si>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</si>
  <si>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</si>
  <si>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</si>
  <si>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</si>
  <si>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</si>
  <si>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</si>
  <si>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</si>
  <si>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</si>
  <si>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</si>
  <si>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</si>
  <si>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</si>
  <si>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</si>
  <si>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</si>
  <si>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</si>
  <si>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</si>
  <si>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</si>
  <si>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</si>
  <si>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</si>
  <si>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</si>
  <si>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</si>
  <si>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</si>
  <si>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</si>
  <si>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</si>
  <si>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</si>
  <si>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</si>
  <si>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</si>
  <si>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</si>
  <si>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</si>
  <si>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</si>
  <si>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</si>
  <si>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</si>
  <si>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</si>
  <si>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</si>
  <si>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</si>
  <si>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</si>
  <si>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</si>
  <si>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</si>
  <si>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</si>
  <si>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</si>
  <si>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</si>
  <si>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</si>
  <si>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</si>
  <si>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</si>
  <si>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</si>
  <si>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</si>
  <si>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</si>
  <si>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</si>
  <si>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</si>
  <si>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</si>
  <si>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</si>
  <si>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</si>
  <si>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</si>
  <si>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</si>
  <si>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</si>
  <si>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</si>
  <si>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</si>
  <si>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</si>
  <si>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</si>
  <si>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</si>
  <si>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</si>
  <si>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</si>
  <si>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</si>
  <si>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</si>
  <si>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</si>
  <si>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</si>
  <si>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</si>
  <si>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</si>
  <si>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</si>
  <si>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</si>
  <si>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</si>
  <si>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</si>
  <si>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</si>
  <si>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</si>
  <si>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</si>
  <si>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</si>
  <si>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</si>
  <si>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</si>
  <si>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</si>
  <si>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</si>
  <si>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</si>
  <si>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</si>
  <si>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</si>
  <si>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</si>
  <si>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</si>
  <si>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</si>
  <si>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</si>
  <si>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</si>
  <si>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</si>
  <si>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</si>
  <si>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</si>
  <si>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</si>
  <si>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</si>
  <si>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</si>
  <si>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</si>
  <si>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</si>
  <si>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</si>
  <si>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</si>
  <si>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</si>
  <si>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</si>
  <si>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</si>
  <si>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</si>
  <si>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</si>
  <si>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</si>
  <si>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</si>
  <si>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</si>
  <si>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</si>
  <si>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</si>
  <si>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</si>
  <si>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</si>
  <si>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</si>
  <si>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</si>
  <si>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</si>
  <si>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</si>
  <si>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</si>
  <si>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</si>
  <si>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</si>
  <si>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</si>
  <si>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</si>
  <si>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</si>
  <si>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</si>
  <si>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</si>
  <si>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</si>
  <si>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</si>
  <si>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</si>
  <si>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</si>
  <si>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</si>
  <si>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</si>
  <si>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</si>
  <si>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</si>
  <si>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</si>
  <si>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</si>
  <si>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</si>
  <si>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</si>
  <si>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</si>
  <si>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</si>
  <si>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</si>
  <si>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</si>
  <si>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</si>
  <si>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</si>
  <si>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</si>
  <si>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</si>
  <si>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</si>
  <si>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</si>
  <si>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</si>
  <si>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</si>
  <si>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</si>
  <si>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</si>
  <si>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</si>
  <si>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</si>
  <si>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</si>
  <si>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</si>
  <si>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</si>
  <si>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</si>
  <si>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</si>
  <si>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</si>
  <si>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</si>
  <si>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</si>
  <si>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</si>
  <si>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</si>
  <si>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</si>
  <si>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</si>
  <si>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</si>
  <si>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</si>
  <si>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</si>
  <si>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</si>
  <si>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</si>
  <si>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</si>
  <si>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</si>
  <si>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</si>
  <si>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</si>
  <si>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</si>
  <si>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</si>
  <si>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</si>
  <si>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</si>
  <si>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</si>
  <si>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</si>
  <si>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</si>
  <si>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</si>
  <si>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</si>
  <si>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</si>
  <si>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</si>
  <si>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</si>
  <si>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</si>
  <si>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</si>
  <si>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</si>
  <si>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</si>
  <si>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</si>
  <si>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</si>
  <si>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</si>
  <si>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</si>
  <si>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</si>
  <si>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</si>
  <si>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</si>
  <si>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</si>
  <si>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</si>
  <si>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</si>
  <si>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</si>
  <si>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</si>
  <si>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</si>
  <si>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</si>
  <si>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</si>
  <si>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</si>
  <si>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</si>
  <si>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</si>
  <si>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</si>
  <si>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</si>
  <si>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</si>
  <si>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</si>
  <si>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</si>
  <si>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</si>
  <si>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</si>
  <si>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</si>
  <si>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</si>
  <si>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</si>
  <si>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</si>
  <si>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</si>
  <si>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</si>
  <si>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</si>
  <si>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</si>
  <si>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</si>
  <si>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</si>
  <si>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</si>
  <si>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</si>
  <si>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</si>
  <si>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</si>
  <si>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</si>
  <si>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</si>
  <si>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</si>
  <si>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</si>
  <si>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</si>
  <si>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</si>
  <si>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</si>
  <si>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</si>
  <si>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</si>
  <si>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</si>
  <si>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</si>
  <si>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</si>
  <si>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</si>
  <si>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</si>
  <si>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</si>
  <si>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</si>
  <si>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</si>
  <si>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</si>
  <si>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</si>
  <si>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</si>
  <si>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</si>
  <si>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</si>
  <si>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</si>
  <si>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</si>
  <si>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</si>
  <si>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</si>
  <si>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</si>
  <si>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</si>
  <si>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</si>
  <si>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</si>
  <si>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</si>
  <si>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</si>
  <si>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</si>
  <si>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</si>
  <si>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</si>
  <si>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</si>
  <si>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</si>
  <si>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</si>
  <si>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</si>
  <si>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</si>
  <si>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</si>
  <si>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</si>
  <si>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</si>
  <si>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</si>
  <si>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</si>
  <si>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</si>
  <si>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</si>
  <si>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</si>
  <si>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</si>
  <si>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</si>
  <si>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</si>
  <si>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</si>
  <si>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</si>
  <si>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</si>
  <si>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</si>
  <si>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</si>
  <si>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</si>
  <si>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</si>
  <si>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</si>
  <si>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</si>
  <si>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</si>
  <si>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</si>
  <si>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</si>
  <si>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</si>
  <si>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</si>
  <si>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</si>
  <si>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</si>
  <si>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</si>
  <si>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</si>
  <si>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</si>
  <si>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</si>
  <si>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</si>
  <si>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</si>
  <si>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</si>
  <si>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</si>
  <si>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</si>
  <si>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</si>
  <si>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</si>
  <si>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</si>
  <si>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</si>
  <si>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</si>
  <si>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</si>
  <si>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</si>
  <si>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</si>
  <si>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</si>
  <si>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</si>
  <si>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</si>
  <si>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</si>
  <si>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</si>
  <si>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</si>
  <si>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</si>
  <si>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</si>
  <si>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</si>
  <si>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</si>
  <si>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</si>
  <si>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</si>
  <si>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</si>
  <si>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</si>
  <si>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</si>
  <si>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</si>
  <si>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</si>
  <si>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</si>
  <si>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</si>
  <si>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</si>
  <si>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</si>
  <si>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</si>
  <si>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</si>
  <si>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</si>
  <si>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</si>
  <si>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</si>
  <si>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</si>
  <si>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</si>
  <si>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</si>
  <si>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</si>
  <si>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</si>
  <si>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</si>
  <si>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</si>
  <si>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</si>
  <si>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</si>
  <si>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</si>
  <si>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</si>
  <si>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</si>
  <si>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</si>
  <si>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</si>
  <si>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</si>
  <si>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</si>
  <si>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</si>
  <si>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</si>
  <si>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</si>
  <si>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</si>
  <si>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</si>
  <si>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</si>
  <si>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</si>
  <si>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</si>
  <si>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</si>
  <si>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</si>
  <si>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</si>
  <si>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</si>
  <si>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</si>
  <si>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</si>
  <si>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</si>
  <si>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</si>
  <si>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</si>
  <si>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</si>
  <si>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</si>
  <si>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</si>
  <si>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</si>
  <si>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</si>
  <si>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</si>
  <si>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</si>
  <si>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</si>
  <si>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</si>
  <si>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</si>
  <si>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</si>
  <si>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</si>
  <si>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</si>
  <si>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</si>
  <si>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</si>
  <si>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</si>
  <si>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</si>
  <si>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</si>
  <si>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</si>
  <si>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</si>
  <si>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</si>
  <si>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</si>
  <si>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</si>
  <si>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</si>
  <si>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</si>
  <si>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</si>
  <si>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</si>
  <si>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</si>
  <si>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</si>
  <si>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</si>
  <si>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</si>
  <si>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</si>
  <si>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</si>
  <si>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</si>
  <si>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</si>
  <si>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</si>
  <si>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</si>
  <si>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</si>
  <si>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</si>
  <si>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</si>
  <si>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</si>
  <si>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</si>
  <si>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</si>
  <si>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</si>
  <si>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</si>
  <si>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</si>
  <si>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</si>
  <si>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</si>
  <si>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</si>
  <si>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</si>
  <si>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</si>
  <si>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</si>
  <si>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</si>
  <si>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</si>
  <si>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</si>
  <si>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</si>
  <si>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</si>
  <si>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</si>
  <si>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</si>
  <si>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</si>
  <si>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</si>
  <si>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</si>
  <si>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</si>
  <si>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</si>
  <si>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</si>
  <si>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</si>
  <si>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</si>
  <si>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</si>
  <si>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</si>
  <si>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</si>
  <si>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</si>
  <si>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</si>
  <si>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</si>
  <si>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</si>
  <si>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</si>
  <si>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</si>
  <si>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</si>
  <si>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</si>
  <si>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</si>
  <si>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</si>
  <si>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</si>
  <si>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</si>
  <si>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</si>
  <si>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</si>
  <si>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</si>
  <si>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</si>
  <si>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</si>
  <si>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</si>
  <si>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</si>
  <si>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</si>
  <si>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</si>
  <si>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</si>
  <si>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</si>
  <si>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</si>
  <si>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</si>
  <si>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</si>
  <si>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</si>
  <si>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</si>
  <si>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</si>
  <si>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</si>
  <si>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</si>
  <si>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</si>
  <si>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</si>
  <si>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</si>
  <si>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</si>
  <si>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</si>
  <si>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</si>
  <si>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</si>
  <si>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</si>
  <si>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</si>
  <si>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</si>
  <si>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</si>
  <si>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</si>
  <si>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</si>
  <si>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</si>
  <si>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</si>
  <si>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</si>
  <si>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</si>
  <si>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</si>
  <si>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</si>
  <si>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</si>
  <si>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</si>
  <si>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</si>
  <si>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</si>
  <si>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</si>
  <si>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</si>
  <si>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</si>
  <si>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</si>
  <si>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</si>
  <si>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</si>
  <si>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</si>
  <si>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</si>
  <si>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</si>
  <si>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</si>
  <si>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</si>
  <si>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</si>
  <si>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</si>
  <si>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</si>
  <si>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</si>
  <si>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</si>
  <si>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</si>
  <si>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</si>
  <si>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</si>
  <si>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</si>
  <si>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</si>
  <si>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</si>
  <si>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</si>
  <si>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</si>
  <si>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</si>
  <si>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</si>
  <si>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</si>
  <si>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</si>
  <si>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</si>
  <si>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</si>
  <si>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</si>
  <si>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</si>
  <si>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</si>
  <si>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</si>
  <si>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</si>
  <si>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</si>
  <si>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</si>
  <si>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</si>
  <si>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</si>
  <si>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</si>
  <si>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</si>
  <si>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</si>
  <si>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</si>
  <si>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</si>
  <si>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</si>
  <si>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</si>
  <si>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</si>
  <si>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</si>
  <si>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</si>
  <si>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</si>
  <si>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</si>
  <si>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</si>
  <si>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</si>
  <si>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</si>
  <si>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</si>
  <si>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</si>
  <si>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</si>
  <si>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</si>
  <si>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</si>
  <si>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</si>
  <si>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</si>
  <si>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</si>
  <si>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</si>
  <si>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</si>
  <si>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</si>
  <si>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</si>
  <si>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</si>
  <si>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</si>
  <si>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</si>
  <si>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</si>
  <si>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</si>
  <si>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</si>
  <si>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</si>
  <si>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</si>
  <si>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</si>
  <si>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</si>
  <si>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</si>
  <si>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</si>
  <si>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</si>
  <si>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</si>
  <si>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</si>
  <si>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</si>
  <si>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</si>
  <si>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</si>
  <si>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</si>
  <si>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</si>
  <si>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</si>
  <si>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</si>
  <si>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</si>
  <si>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</si>
  <si>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</si>
  <si>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</si>
  <si>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</si>
  <si>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</si>
  <si>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</si>
  <si>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</si>
  <si>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</si>
  <si>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</si>
  <si>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</si>
  <si>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</si>
  <si>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</si>
  <si>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</si>
  <si>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</si>
  <si>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</si>
  <si>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</si>
  <si>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</si>
  <si>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</si>
  <si>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</si>
  <si>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</si>
  <si>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</si>
  <si>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</si>
  <si>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</si>
  <si>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</si>
  <si>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</si>
  <si>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</si>
  <si>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</si>
  <si>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</si>
  <si>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</si>
  <si>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</si>
  <si>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</si>
  <si>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</si>
  <si>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</si>
  <si>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</si>
  <si>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</si>
  <si>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</si>
  <si>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</si>
  <si>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</si>
  <si>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</si>
  <si>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</si>
  <si>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</si>
  <si>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</si>
  <si>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</si>
  <si>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</si>
  <si>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</si>
  <si>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</si>
  <si>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</si>
  <si>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</si>
  <si>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</si>
  <si>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</si>
  <si>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</si>
  <si>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</si>
  <si>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</si>
  <si>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</si>
  <si>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</si>
  <si>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</si>
  <si>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</si>
  <si>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</si>
  <si>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</si>
  <si>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</si>
  <si>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</si>
  <si>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</si>
  <si>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</si>
  <si>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</si>
  <si>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</si>
  <si>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</si>
  <si>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</si>
  <si>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</si>
  <si>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</si>
  <si>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</si>
  <si>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</si>
  <si>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</si>
  <si>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</si>
  <si>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</si>
  <si>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</si>
  <si>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</si>
  <si>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</si>
  <si>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</si>
  <si>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</si>
  <si>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</si>
  <si>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</si>
  <si>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</si>
  <si>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</si>
  <si>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</si>
  <si>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</si>
  <si>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</si>
  <si>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</si>
  <si>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</si>
  <si>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</si>
  <si>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</si>
  <si>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</si>
  <si>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</si>
  <si>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</si>
  <si>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</si>
  <si>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</si>
  <si>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</si>
  <si>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</si>
  <si>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</si>
  <si>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</si>
  <si>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</si>
  <si>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</si>
  <si>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</si>
  <si>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</si>
  <si>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</si>
  <si>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</si>
  <si>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</si>
  <si>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</si>
  <si>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</si>
  <si>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</si>
  <si>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</si>
  <si>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</si>
  <si>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</si>
  <si>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</si>
  <si>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</si>
  <si>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</si>
  <si>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</si>
  <si>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</si>
  <si>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</si>
  <si>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</si>
  <si>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</si>
  <si>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</si>
  <si>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</si>
  <si>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</si>
  <si>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</si>
  <si>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</si>
  <si>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</si>
  <si>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</si>
  <si>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</si>
  <si>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</si>
  <si>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</si>
  <si>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</si>
  <si>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</si>
  <si>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</si>
  <si>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</si>
  <si>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</si>
  <si>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</si>
  <si>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</si>
  <si>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</si>
  <si>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</si>
  <si>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</si>
  <si>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</si>
  <si>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</si>
  <si>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</si>
  <si>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</si>
  <si>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</si>
  <si>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</si>
  <si>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</si>
  <si>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</si>
  <si>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</si>
  <si>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</si>
  <si>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</si>
  <si>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</si>
  <si>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</si>
  <si>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</si>
  <si>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</si>
  <si>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</si>
  <si>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</si>
  <si>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</si>
  <si>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</si>
  <si>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</si>
  <si>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</si>
  <si>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</si>
  <si>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</si>
  <si>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</si>
  <si>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</si>
  <si>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</si>
  <si>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</si>
  <si>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</si>
  <si>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</si>
  <si>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</si>
  <si>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</si>
  <si>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</si>
  <si>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</si>
  <si>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</si>
  <si>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</si>
  <si>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</si>
  <si>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</si>
  <si>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</si>
  <si>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</si>
  <si>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</si>
  <si>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</si>
  <si>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</si>
  <si>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</si>
  <si>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</si>
  <si>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</si>
  <si>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</si>
  <si>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</si>
  <si>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</si>
  <si>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</si>
  <si>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</si>
  <si>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</si>
  <si>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</si>
  <si>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</si>
  <si>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</si>
  <si>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</si>
  <si>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</si>
  <si>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</si>
  <si>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</si>
  <si>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</si>
  <si>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</si>
  <si>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</si>
  <si>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</si>
  <si>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</si>
  <si>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</si>
  <si>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</si>
  <si>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</si>
  <si>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</si>
  <si>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</si>
  <si>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</si>
  <si>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</si>
  <si>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</si>
  <si>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</si>
  <si>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</si>
  <si>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</si>
  <si>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</si>
  <si>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</si>
  <si>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</si>
  <si>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</si>
  <si>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</si>
  <si>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</si>
  <si>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</si>
  <si>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</si>
  <si>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</si>
  <si>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</si>
  <si>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</si>
  <si>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</si>
  <si>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</si>
  <si>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</si>
  <si>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</si>
  <si>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</si>
  <si>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</si>
  <si>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</si>
  <si>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</si>
  <si>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</si>
  <si>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</si>
  <si>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</si>
  <si>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</si>
  <si>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</si>
  <si>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</si>
  <si>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</si>
  <si>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</si>
  <si>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</si>
  <si>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</si>
  <si>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</si>
  <si>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</si>
  <si>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</si>
  <si>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</si>
  <si>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</si>
  <si>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</si>
  <si>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</si>
  <si>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</si>
  <si>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</si>
  <si>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</si>
  <si>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</si>
  <si>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</si>
  <si>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</si>
  <si>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</si>
  <si>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</si>
  <si>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</si>
  <si>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</si>
  <si>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</si>
  <si>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</si>
  <si>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</si>
  <si>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</si>
  <si>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</si>
  <si>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</si>
  <si>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</si>
  <si>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</si>
  <si>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</si>
  <si>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</si>
  <si>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</si>
  <si>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</si>
  <si>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</si>
  <si>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</si>
  <si>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</si>
  <si>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</si>
  <si>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</si>
  <si>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</si>
  <si>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</si>
  <si>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</si>
  <si>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</si>
  <si>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</si>
  <si>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</si>
  <si>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</si>
  <si>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</si>
  <si>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</si>
  <si>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</si>
  <si>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</si>
  <si>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</si>
  <si>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</si>
  <si>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</si>
  <si>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</si>
  <si>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</si>
  <si>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</si>
  <si>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</si>
  <si>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</si>
  <si>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</si>
  <si>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</si>
  <si>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</si>
  <si>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</si>
  <si>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</si>
  <si>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</si>
  <si>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</si>
  <si>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</si>
  <si>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</si>
  <si>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</si>
  <si>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</si>
  <si>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</si>
  <si>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</si>
  <si>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</si>
  <si>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</si>
  <si>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</si>
  <si>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</si>
  <si>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</si>
  <si>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</si>
  <si>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</si>
  <si>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</si>
  <si>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</si>
  <si>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</si>
  <si>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</si>
  <si>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</si>
  <si>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</si>
  <si>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</si>
  <si>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</si>
  <si>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</si>
  <si>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</si>
  <si>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</si>
  <si>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</si>
  <si>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</si>
  <si>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</si>
  <si>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</si>
  <si>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</si>
  <si>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</si>
  <si>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</si>
  <si>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</si>
  <si>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</si>
  <si>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</si>
  <si>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</si>
  <si>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</si>
  <si>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</si>
  <si>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</si>
  <si>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</si>
  <si>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</si>
  <si>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</si>
  <si>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</si>
  <si>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</si>
  <si>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</si>
  <si>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</si>
  <si>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</si>
  <si>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</si>
  <si>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</si>
  <si>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</si>
  <si>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</si>
  <si>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</si>
  <si>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</si>
  <si>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</si>
  <si>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</si>
  <si>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</si>
  <si>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</si>
  <si>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</si>
  <si>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</si>
  <si>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</si>
  <si>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</si>
  <si>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</si>
  <si>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</si>
  <si>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</si>
  <si>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</si>
  <si>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</si>
  <si>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</si>
  <si>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</si>
  <si>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</si>
  <si>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</si>
  <si>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</si>
  <si>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</si>
  <si>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</si>
  <si>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</si>
  <si>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</si>
  <si>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</si>
  <si>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</si>
  <si>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</si>
  <si>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</si>
  <si>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</si>
  <si>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</si>
  <si>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</si>
  <si>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</si>
  <si>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</si>
  <si>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</si>
  <si>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</si>
  <si>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</si>
  <si>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</si>
  <si>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</si>
  <si>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</si>
  <si>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</si>
  <si>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</si>
  <si>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</si>
  <si>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</si>
  <si>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</si>
  <si>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</si>
  <si>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</si>
  <si>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</si>
  <si>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</si>
  <si>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</si>
  <si>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</si>
  <si>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</si>
  <si>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</si>
  <si>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</si>
  <si>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</si>
  <si>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</si>
  <si>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</si>
  <si>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</si>
  <si>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</si>
  <si>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</si>
  <si>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</si>
  <si>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</si>
  <si>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</si>
  <si>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</si>
  <si>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</si>
  <si>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</si>
  <si>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</si>
  <si>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</si>
  <si>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</si>
  <si>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</si>
  <si>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</si>
  <si>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</si>
  <si>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</si>
  <si>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</si>
  <si>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</si>
  <si>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</si>
  <si>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</si>
  <si>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</si>
  <si>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</si>
  <si>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</si>
  <si>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</si>
  <si>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</si>
  <si>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</si>
  <si>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</si>
  <si>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</si>
  <si>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</si>
  <si>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</si>
  <si>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</si>
  <si>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</si>
  <si>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</si>
  <si>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</si>
  <si>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</si>
  <si>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</si>
  <si>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</si>
  <si>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</si>
  <si>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</si>
  <si>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</si>
  <si>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</si>
  <si>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</si>
  <si>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</si>
  <si>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</si>
  <si>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</si>
  <si>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</si>
  <si>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</si>
  <si>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</si>
  <si>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</si>
  <si>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</si>
  <si>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</si>
  <si>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</si>
  <si>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</si>
  <si>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</si>
  <si>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</si>
  <si>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</si>
  <si>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</si>
  <si>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</si>
  <si>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</si>
  <si>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</si>
  <si>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</si>
  <si>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</si>
  <si>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</si>
  <si>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</si>
  <si>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</si>
  <si>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</si>
  <si>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</si>
  <si>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</si>
  <si>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</si>
  <si>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</si>
  <si>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</si>
  <si>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</si>
  <si>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</si>
  <si>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</si>
  <si>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</si>
  <si>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</si>
  <si>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</si>
  <si>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</si>
  <si>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</si>
  <si>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</si>
  <si>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</si>
  <si>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</si>
  <si>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</si>
  <si>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</si>
  <si>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</si>
  <si>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</si>
  <si>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</si>
  <si>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</si>
  <si>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</si>
  <si>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</si>
  <si>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</si>
  <si>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</si>
  <si>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</si>
  <si>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</si>
  <si>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</si>
  <si>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</si>
  <si>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</si>
  <si>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</si>
  <si>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</si>
  <si>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</si>
  <si>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</si>
  <si>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</si>
  <si>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</si>
  <si>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</si>
  <si>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</si>
  <si>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</si>
  <si>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</si>
  <si>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</si>
  <si>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</si>
  <si>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</si>
  <si>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</si>
  <si>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</si>
  <si>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</si>
  <si>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</si>
  <si>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</si>
  <si>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</si>
  <si>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</si>
  <si>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</si>
  <si>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</si>
  <si>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</si>
  <si>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</si>
  <si>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</si>
  <si>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</si>
  <si>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</si>
  <si>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</si>
  <si>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</si>
  <si>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</si>
  <si>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</si>
  <si>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</si>
  <si>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</si>
  <si>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</si>
  <si>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</si>
  <si>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</si>
  <si>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</si>
  <si>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</si>
  <si>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</si>
  <si>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</si>
  <si>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</si>
  <si>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</si>
  <si>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</si>
  <si>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</si>
  <si>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</si>
  <si>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</si>
  <si>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</si>
  <si>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</si>
  <si>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</si>
  <si>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</si>
  <si>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</si>
  <si>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</si>
  <si>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</si>
  <si>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</si>
  <si>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</si>
  <si>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</si>
  <si>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</si>
  <si>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</si>
  <si>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</si>
  <si>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</si>
  <si>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</si>
  <si>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</si>
  <si>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</si>
  <si>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</si>
  <si>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</si>
  <si>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</si>
  <si>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</si>
  <si>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</si>
  <si>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</si>
  <si>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</si>
  <si>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</si>
  <si>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</si>
  <si>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</si>
  <si>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</si>
  <si>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</si>
  <si>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</si>
  <si>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</si>
  <si>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</si>
  <si>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</si>
  <si>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</si>
  <si>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</si>
  <si>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</si>
  <si>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</si>
  <si>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</si>
  <si>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</si>
  <si>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</si>
  <si>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</si>
  <si>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</si>
  <si>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</si>
  <si>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</si>
  <si>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</si>
  <si>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</si>
  <si>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</si>
  <si>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</si>
  <si>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</si>
  <si>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</si>
  <si>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</si>
  <si>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</si>
  <si>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</si>
  <si>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</si>
  <si>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</si>
  <si>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</si>
  <si>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</si>
  <si>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</si>
  <si>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</si>
  <si>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</si>
  <si>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</si>
  <si>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</si>
  <si>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</si>
  <si>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</si>
  <si>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</si>
  <si>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</si>
  <si>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</si>
  <si>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</si>
  <si>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</si>
  <si>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</si>
  <si>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</si>
  <si>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</si>
  <si>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</si>
  <si>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</si>
  <si>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</si>
  <si>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</si>
  <si>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</si>
  <si>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</si>
  <si>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</si>
  <si>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</si>
  <si>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</si>
  <si>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</si>
  <si>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</si>
  <si>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</si>
  <si>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</si>
  <si>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</si>
  <si>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</si>
  <si>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</si>
  <si>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</si>
  <si>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</si>
  <si>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</si>
  <si>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</si>
  <si>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</si>
  <si>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</si>
  <si>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</si>
  <si>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</si>
  <si>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</si>
  <si>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</si>
  <si>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</si>
  <si>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</si>
  <si>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</si>
  <si>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</si>
  <si>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</si>
  <si>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</si>
  <si>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</si>
  <si>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</si>
  <si>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</si>
  <si>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</si>
  <si>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</si>
  <si>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</si>
  <si>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</si>
  <si>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</si>
  <si>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</si>
  <si>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</si>
  <si>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</si>
  <si>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</si>
  <si>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</si>
  <si>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</si>
  <si>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</si>
  <si>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</si>
  <si>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</si>
  <si>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</si>
  <si>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</si>
  <si>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</si>
  <si>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</si>
  <si>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</si>
  <si>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</si>
  <si>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</si>
  <si>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</si>
  <si>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</si>
  <si>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</si>
  <si>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</si>
  <si>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</si>
  <si>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</si>
  <si>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</si>
  <si>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</si>
  <si>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</si>
  <si>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</si>
  <si>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</si>
  <si>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</si>
  <si>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</si>
  <si>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</si>
  <si>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</si>
  <si>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</si>
  <si>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</si>
  <si>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</si>
  <si>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</si>
  <si>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</si>
  <si>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</si>
  <si>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</si>
  <si>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</si>
  <si>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</si>
  <si>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</si>
  <si>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</si>
  <si>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</si>
  <si>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</si>
  <si>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</si>
  <si>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</si>
  <si>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</si>
  <si>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</si>
  <si>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</si>
  <si>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</si>
  <si>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</si>
  <si>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</si>
  <si>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</si>
  <si>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</si>
  <si>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</si>
  <si>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</si>
  <si>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</si>
  <si>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</si>
  <si>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</si>
  <si>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</si>
  <si>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</si>
  <si>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</si>
  <si>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</si>
  <si>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</si>
  <si>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</si>
  <si>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</si>
  <si>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</si>
  <si>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</si>
  <si>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</si>
  <si>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</si>
  <si>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</si>
  <si>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</si>
  <si>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</si>
  <si>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</si>
  <si>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</si>
  <si>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</si>
  <si>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</si>
  <si>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</si>
  <si>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</si>
  <si>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</si>
  <si>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</si>
  <si>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</si>
  <si>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</si>
  <si>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</si>
  <si>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</si>
  <si>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</si>
  <si>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</si>
  <si>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</si>
  <si>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</si>
  <si>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</si>
  <si>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</si>
  <si>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</si>
  <si>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</si>
  <si>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</si>
  <si>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</si>
  <si>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</si>
  <si>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</si>
  <si>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</si>
  <si>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</si>
  <si>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</si>
  <si>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</si>
  <si>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</si>
  <si>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</si>
  <si>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</si>
  <si>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</si>
  <si>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</si>
  <si>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</si>
  <si>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</si>
  <si>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</si>
  <si>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</si>
  <si>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</si>
  <si>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</si>
  <si>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</si>
  <si>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</si>
  <si>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</si>
  <si>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</si>
  <si>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</si>
  <si>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</si>
  <si>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</si>
  <si>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</si>
  <si>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</si>
  <si>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</si>
  <si>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</si>
  <si>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</si>
  <si>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</si>
  <si>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</si>
  <si>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</si>
  <si>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</si>
  <si>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</si>
  <si>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</si>
  <si>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</si>
  <si>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</si>
  <si>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</si>
  <si>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</si>
  <si>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</si>
  <si>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</si>
  <si>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</si>
  <si>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</si>
  <si>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</si>
  <si>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</si>
  <si>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</si>
  <si>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</si>
  <si>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</si>
  <si>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</si>
  <si>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</si>
  <si>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</si>
  <si>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</si>
  <si>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</si>
  <si>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</si>
  <si>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</si>
  <si>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</si>
  <si>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</si>
  <si>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</si>
  <si>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</si>
  <si>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</si>
  <si>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</si>
  <si>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</si>
  <si>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</si>
  <si>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</si>
  <si>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</si>
  <si>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</si>
  <si>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</si>
  <si>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</si>
  <si>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</si>
  <si>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</si>
  <si>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</si>
  <si>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</si>
  <si>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</si>
  <si>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</si>
  <si>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</si>
  <si>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</si>
  <si>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</si>
  <si>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</si>
  <si>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</si>
  <si>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</si>
  <si>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</si>
  <si>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</si>
  <si>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</si>
  <si>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</si>
  <si>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</si>
  <si>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</si>
  <si>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</si>
  <si>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</si>
  <si>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</si>
  <si>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</si>
  <si>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</si>
  <si>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</si>
  <si>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</si>
  <si>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</si>
  <si>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</si>
  <si>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</si>
  <si>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</si>
  <si>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</si>
  <si>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</si>
  <si>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</si>
  <si>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</si>
  <si>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</si>
  <si>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</si>
  <si>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</si>
  <si>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</si>
  <si>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</si>
  <si>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</si>
  <si>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</si>
  <si>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</si>
  <si>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</si>
  <si>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</si>
  <si>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</si>
  <si>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</si>
  <si>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</si>
  <si>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</si>
  <si>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</si>
  <si>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</si>
  <si>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</si>
  <si>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</si>
  <si>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</si>
  <si>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</si>
  <si>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</si>
  <si>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</si>
  <si>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</si>
  <si>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</si>
  <si>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</si>
  <si>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</si>
  <si>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</si>
  <si>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</si>
  <si>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</si>
  <si>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</si>
  <si>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</si>
  <si>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</si>
  <si>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</si>
  <si>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</si>
  <si>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</si>
  <si>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</si>
  <si>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</si>
  <si>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</si>
  <si>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</si>
  <si>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</si>
  <si>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</si>
  <si>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</si>
  <si>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</si>
  <si>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</si>
  <si>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</si>
  <si>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</si>
  <si>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</si>
  <si>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</si>
  <si>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</si>
  <si>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</si>
  <si>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</si>
  <si>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</si>
  <si>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</si>
  <si>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</si>
  <si>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</si>
  <si>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</si>
  <si>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</si>
  <si>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</si>
  <si>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</si>
  <si>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</si>
  <si>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</si>
  <si>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</si>
  <si>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</si>
  <si>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</si>
  <si>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</si>
  <si>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</si>
  <si>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</si>
  <si>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</si>
  <si>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</si>
  <si>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</si>
  <si>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</si>
  <si>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</si>
  <si>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</si>
  <si>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</si>
  <si>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</si>
  <si>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</si>
  <si>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</si>
  <si>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</si>
  <si>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</si>
  <si>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</si>
  <si>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</si>
  <si>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</si>
  <si>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</si>
  <si>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</si>
  <si>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</si>
  <si>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</si>
  <si>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</si>
  <si>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</si>
  <si>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</si>
  <si>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</si>
  <si>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</si>
  <si>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</si>
  <si>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</si>
  <si>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</si>
  <si>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</si>
  <si>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</si>
  <si>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</si>
  <si>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</si>
  <si>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</si>
  <si>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</si>
  <si>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</si>
  <si>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</si>
  <si>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</si>
  <si>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</si>
  <si>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</si>
  <si>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</si>
  <si>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</si>
  <si>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</si>
  <si>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</si>
  <si>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</si>
  <si>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</si>
  <si>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</si>
  <si>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</si>
  <si>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</si>
  <si>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</si>
  <si>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</si>
  <si>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</si>
  <si>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</si>
  <si>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</si>
  <si>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</si>
  <si>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</si>
  <si>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</si>
  <si>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</si>
  <si>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</si>
  <si>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</si>
  <si>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</si>
  <si>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</si>
  <si>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</si>
  <si>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</si>
  <si>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</si>
  <si>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</si>
  <si>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</si>
  <si>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</si>
  <si>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</si>
  <si>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</si>
  <si>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</si>
  <si>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</si>
  <si>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</si>
  <si>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</si>
  <si>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</si>
  <si>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</si>
  <si>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</si>
  <si>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</si>
  <si>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</si>
  <si>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</si>
  <si>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</si>
  <si>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</si>
  <si>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</si>
  <si>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</si>
  <si>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</si>
  <si>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</si>
  <si>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</si>
  <si>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</si>
  <si>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</si>
  <si>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</si>
  <si>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</si>
  <si>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</si>
  <si>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</si>
  <si>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</si>
  <si>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</si>
  <si>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</si>
  <si>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</si>
  <si>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</si>
  <si>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</si>
  <si>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</si>
  <si>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</si>
  <si>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</si>
  <si>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</si>
  <si>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</si>
  <si>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</si>
  <si>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</si>
  <si>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</si>
  <si>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</si>
  <si>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</si>
  <si>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</si>
  <si>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</si>
  <si>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</si>
  <si>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</si>
  <si>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</si>
  <si>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</si>
  <si>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</si>
  <si>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</si>
  <si>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</si>
  <si>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</si>
  <si>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</si>
  <si>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</si>
  <si>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</si>
  <si>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</si>
  <si>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</si>
  <si>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</si>
  <si>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</si>
  <si>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</si>
  <si>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</si>
  <si>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</si>
  <si>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</si>
  <si>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</si>
  <si>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</si>
  <si>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</si>
  <si>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</si>
  <si>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</si>
  <si>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</si>
  <si>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</si>
  <si>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</si>
  <si>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</si>
  <si>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</si>
  <si>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</si>
  <si>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</si>
  <si>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</si>
  <si>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</si>
  <si>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</si>
  <si>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</si>
  <si>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</si>
  <si>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</si>
  <si>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</si>
  <si>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</si>
  <si>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</si>
  <si>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</si>
  <si>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</si>
  <si>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</si>
  <si>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</si>
  <si>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</si>
  <si>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</si>
  <si>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</si>
  <si>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</si>
  <si>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</si>
  <si>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</si>
  <si>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</si>
  <si>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</si>
  <si>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</si>
  <si>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</si>
  <si>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</si>
  <si>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</si>
  <si>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</si>
  <si>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</si>
  <si>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</si>
  <si>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</si>
  <si>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</si>
  <si>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</si>
  <si>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</si>
  <si>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</si>
  <si>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</si>
  <si>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</si>
  <si>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</si>
  <si>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</si>
  <si>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</si>
  <si>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</si>
  <si>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</si>
  <si>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</si>
  <si>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</si>
  <si>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</si>
  <si>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</si>
  <si>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</si>
  <si>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</si>
  <si>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</si>
  <si>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</si>
  <si>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</si>
  <si>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</si>
  <si>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</si>
  <si>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</si>
  <si>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</si>
  <si>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</si>
  <si>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</si>
  <si>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</si>
  <si>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</si>
  <si>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</si>
  <si>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</si>
  <si>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</si>
  <si>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</si>
  <si>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</si>
  <si>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</si>
  <si>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</si>
  <si>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</si>
  <si>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</si>
  <si>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</si>
  <si>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</si>
  <si>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</si>
  <si>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</si>
  <si>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</si>
  <si>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</si>
  <si>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</si>
  <si>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</si>
  <si>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</si>
  <si>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</si>
  <si>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</si>
  <si>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</si>
  <si>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</si>
  <si>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</si>
  <si>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</si>
  <si>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</si>
  <si>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</si>
  <si>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</si>
  <si>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</si>
  <si>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</si>
  <si>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</si>
  <si>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</si>
  <si>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</si>
  <si>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</si>
  <si>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</si>
  <si>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</si>
  <si>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</si>
  <si>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</si>
  <si>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</si>
  <si>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</si>
  <si>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</si>
  <si>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</si>
  <si>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</si>
  <si>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</si>
  <si>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</si>
  <si>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</si>
  <si>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</si>
  <si>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</si>
  <si>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</si>
  <si>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</si>
  <si>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</si>
  <si>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</si>
  <si>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</si>
  <si>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</si>
  <si>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</si>
  <si>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</si>
  <si>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</si>
  <si>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</si>
  <si>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</si>
  <si>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</si>
  <si>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</si>
  <si>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</si>
  <si>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</si>
  <si>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</si>
  <si>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</si>
  <si>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</si>
  <si>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</si>
  <si>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</si>
  <si>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</si>
  <si>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</si>
  <si>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</si>
  <si>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</si>
  <si>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</si>
  <si>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</si>
  <si>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</si>
  <si>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</si>
  <si>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</si>
  <si>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</si>
  <si>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</si>
  <si>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</si>
  <si>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</si>
  <si>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</si>
  <si>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</si>
  <si>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</si>
  <si>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</si>
  <si>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</si>
  <si>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</si>
  <si>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</si>
  <si>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</si>
  <si>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</si>
  <si>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</si>
  <si>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</si>
  <si>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</si>
  <si>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</si>
  <si>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</si>
  <si>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</si>
  <si>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</si>
  <si>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</si>
  <si>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</si>
  <si>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</si>
  <si>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</si>
  <si>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</si>
  <si>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</si>
  <si>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</si>
  <si>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</si>
  <si>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</si>
  <si>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</si>
  <si>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</si>
  <si>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</si>
  <si>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</si>
  <si>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</si>
  <si>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</si>
  <si>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</si>
  <si>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</si>
  <si>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</si>
  <si>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</si>
  <si>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</si>
  <si>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</si>
  <si>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</si>
  <si>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</si>
  <si>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</si>
  <si>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</si>
  <si>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</si>
  <si>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</si>
  <si>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</si>
  <si>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</si>
  <si>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</si>
  <si>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</si>
  <si>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</si>
  <si>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</si>
  <si>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</si>
  <si>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</si>
  <si>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</si>
  <si>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</si>
  <si>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</si>
  <si>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</si>
  <si>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</si>
  <si>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</si>
  <si>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</si>
  <si>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</si>
  <si>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</si>
  <si>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</si>
  <si>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</si>
  <si>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</si>
  <si>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</si>
  <si>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</si>
  <si>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</si>
  <si>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</si>
  <si>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</si>
  <si>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</si>
  <si>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</si>
  <si>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</si>
  <si>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</si>
  <si>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</si>
  <si>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</si>
  <si>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</si>
  <si>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</si>
  <si>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</si>
  <si>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</si>
  <si>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</si>
  <si>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</si>
  <si>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</si>
  <si>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</si>
  <si>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</si>
  <si>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</si>
  <si>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</si>
  <si>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</si>
  <si>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</si>
  <si>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</si>
  <si>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</si>
  <si>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</si>
  <si>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</si>
  <si>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</si>
  <si>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</si>
  <si>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</si>
  <si>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</si>
  <si>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</si>
  <si>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</si>
  <si>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</si>
  <si>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</si>
  <si>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</si>
  <si>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</si>
  <si>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</si>
  <si>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</si>
  <si>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</si>
  <si>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</si>
  <si>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</si>
  <si>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</si>
  <si>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</si>
  <si>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</si>
  <si>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</si>
  <si>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</si>
  <si>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</si>
  <si>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</si>
  <si>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</si>
  <si>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</si>
  <si>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</si>
  <si>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</si>
  <si>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</si>
  <si>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</si>
  <si>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</si>
  <si>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</si>
  <si>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</si>
  <si>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</si>
  <si>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</si>
  <si>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</si>
  <si>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</si>
  <si>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</si>
  <si>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</si>
  <si>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</si>
  <si>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</si>
  <si>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</si>
  <si>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</si>
  <si>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</si>
  <si>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</si>
  <si>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</si>
  <si>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</si>
  <si>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</si>
  <si>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</si>
  <si>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</si>
  <si>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</si>
  <si>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</si>
  <si>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</si>
  <si>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</si>
  <si>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</si>
  <si>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</si>
  <si>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</si>
  <si>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</si>
  <si>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</si>
  <si>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</si>
  <si>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</si>
  <si>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</si>
  <si>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</si>
  <si>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</si>
  <si>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</si>
  <si>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</si>
  <si>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</si>
  <si>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</si>
  <si>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</si>
  <si>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</si>
  <si>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</si>
  <si>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</si>
  <si>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</si>
  <si>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</si>
  <si>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</si>
  <si>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</si>
  <si>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</si>
  <si>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</si>
  <si>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</si>
  <si>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</si>
  <si>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</si>
  <si>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</si>
  <si>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</si>
  <si>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</si>
  <si>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</si>
  <si>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</si>
  <si>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</si>
  <si>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</si>
  <si>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</si>
  <si>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</si>
  <si>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</si>
  <si>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</si>
  <si>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</si>
  <si>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</si>
  <si>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</si>
  <si>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</si>
  <si>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</si>
  <si>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</si>
  <si>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</si>
  <si>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</si>
  <si>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</si>
  <si>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</si>
  <si>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</si>
  <si>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</si>
  <si>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</si>
  <si>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</si>
  <si>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</si>
  <si>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</si>
  <si>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</si>
  <si>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</si>
  <si>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</si>
  <si>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</si>
  <si>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</si>
  <si>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</si>
  <si>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</si>
  <si>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</si>
  <si>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</si>
  <si>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</si>
  <si>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</si>
  <si>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</si>
  <si>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</si>
  <si>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</si>
  <si>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</si>
  <si>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</si>
  <si>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</si>
  <si>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</si>
  <si>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</si>
  <si>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</si>
  <si>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</si>
  <si>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</si>
  <si>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</si>
  <si>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</si>
  <si>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</si>
  <si>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</si>
  <si>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</si>
  <si>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</si>
  <si>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</si>
  <si>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</si>
  <si>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</si>
  <si>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</si>
  <si>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</si>
  <si>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</si>
  <si>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</si>
  <si>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</si>
  <si>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</si>
  <si>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</si>
  <si>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</si>
  <si>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</si>
  <si>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</si>
  <si>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</si>
  <si>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</si>
  <si>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</si>
  <si>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</si>
  <si>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</si>
  <si>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</si>
  <si>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</si>
  <si>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</si>
  <si>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</si>
  <si>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</si>
  <si>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</si>
  <si>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</si>
  <si>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</si>
  <si>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</si>
  <si>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</si>
  <si>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</si>
  <si>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</si>
  <si>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</si>
  <si>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</si>
  <si>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</si>
  <si>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</si>
  <si>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</si>
  <si>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</si>
  <si>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</si>
  <si>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</si>
  <si>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</si>
  <si>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</si>
  <si>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</si>
  <si>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</si>
  <si>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</si>
  <si>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</si>
  <si>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</si>
  <si>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</si>
  <si>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</si>
  <si>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</si>
  <si>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</si>
  <si>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</si>
  <si>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</si>
  <si>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</si>
  <si>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</si>
  <si>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</si>
  <si>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</si>
  <si>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</si>
  <si>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</si>
  <si>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</si>
  <si>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</si>
  <si>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</si>
  <si>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</si>
  <si>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</si>
  <si>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</si>
  <si>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</si>
  <si>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</si>
  <si>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</si>
  <si>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</si>
  <si>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</si>
  <si>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</si>
  <si>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</si>
  <si>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</si>
  <si>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</si>
  <si>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</si>
  <si>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</si>
  <si>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</si>
  <si>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</si>
  <si>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</si>
  <si>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</si>
  <si>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</si>
  <si>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</si>
  <si>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</si>
  <si>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</si>
  <si>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</si>
  <si>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</si>
  <si>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</si>
  <si>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</si>
  <si>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</si>
  <si>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</si>
  <si>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</si>
  <si>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</si>
  <si>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</si>
  <si>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</si>
  <si>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</si>
  <si>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</si>
  <si>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</si>
  <si>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</si>
  <si>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</si>
  <si>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</si>
  <si>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</si>
  <si>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</si>
  <si>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</si>
  <si>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</si>
  <si>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</si>
  <si>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</si>
  <si>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</si>
  <si>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</si>
  <si>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</si>
  <si>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</si>
  <si>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</si>
  <si>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</si>
  <si>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</si>
  <si>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</si>
  <si>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</si>
  <si>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</si>
  <si>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</si>
  <si>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</si>
  <si>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</si>
  <si>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</si>
  <si>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</si>
  <si>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</si>
  <si>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</si>
  <si>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</si>
  <si>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</si>
  <si>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</si>
  <si>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</si>
  <si>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</si>
  <si>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</si>
  <si>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</si>
  <si>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</si>
  <si>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</si>
  <si>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</si>
  <si>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</si>
  <si>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</si>
  <si>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</si>
  <si>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</si>
  <si>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</si>
  <si>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</si>
  <si>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</si>
  <si>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</si>
  <si>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</si>
  <si>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</si>
  <si>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</si>
  <si>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</si>
  <si>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</si>
  <si>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</si>
  <si>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</si>
  <si>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</si>
  <si>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</si>
  <si>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</si>
  <si>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</si>
  <si>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</si>
  <si>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</si>
  <si>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</si>
  <si>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</si>
  <si>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</si>
  <si>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</si>
  <si>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</si>
  <si>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</si>
  <si>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</si>
  <si>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</si>
  <si>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</si>
  <si>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</si>
  <si>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</si>
  <si>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</si>
  <si>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</si>
  <si>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</si>
  <si>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</si>
  <si>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</si>
  <si>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</si>
  <si>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</si>
  <si>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</si>
  <si>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</si>
  <si>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</si>
  <si>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</si>
  <si>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</si>
  <si>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</si>
  <si>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</si>
  <si>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</si>
  <si>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</si>
  <si>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</si>
  <si>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</si>
  <si>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</si>
  <si>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</si>
  <si>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</si>
  <si>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</si>
  <si>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</si>
  <si>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</si>
  <si>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</si>
  <si>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</si>
  <si>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</si>
  <si>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</si>
  <si>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</si>
  <si>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</si>
  <si>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</si>
  <si>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</si>
  <si>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</si>
  <si>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</si>
  <si>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</si>
  <si>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</si>
  <si>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</si>
  <si>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</si>
  <si>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</si>
  <si>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</si>
  <si>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</si>
  <si>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</si>
  <si>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</si>
  <si>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</si>
  <si>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</si>
  <si>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</si>
  <si>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</si>
  <si>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</si>
  <si>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</si>
  <si>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</si>
  <si>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</si>
  <si>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</si>
  <si>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</si>
  <si>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</si>
  <si>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</si>
  <si>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</si>
  <si>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</si>
  <si>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</si>
  <si>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</si>
  <si>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</si>
  <si>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</si>
  <si>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</si>
  <si>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</si>
  <si>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</si>
  <si>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</si>
  <si>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</si>
  <si>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</si>
  <si>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</si>
  <si>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</si>
  <si>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</si>
  <si>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</si>
  <si>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</si>
  <si>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</si>
  <si>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</si>
  <si>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</si>
  <si>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</si>
  <si>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</si>
  <si>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</si>
  <si>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</si>
  <si>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</si>
  <si>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</si>
  <si>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</si>
  <si>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</si>
  <si>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</si>
  <si>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</si>
  <si>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</si>
  <si>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</si>
  <si>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</si>
  <si>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</si>
  <si>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</si>
  <si>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</si>
  <si>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</si>
  <si>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</si>
  <si>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</si>
  <si>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</si>
  <si>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</si>
  <si>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</si>
  <si>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</si>
  <si>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</si>
  <si>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</si>
  <si>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</si>
  <si>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</si>
  <si>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</si>
  <si>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</si>
  <si>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</si>
  <si>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</si>
  <si>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</si>
  <si>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</si>
  <si>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</si>
  <si>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</si>
  <si>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</si>
  <si>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</si>
  <si>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</si>
  <si>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</si>
  <si>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</si>
  <si>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</si>
  <si>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</si>
  <si>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</si>
  <si>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</si>
  <si>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</si>
  <si>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</si>
  <si>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</si>
  <si>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</si>
  <si>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</si>
  <si>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</si>
  <si>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</si>
  <si>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</si>
  <si>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</si>
  <si>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</si>
  <si>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</si>
  <si>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</si>
  <si>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</si>
  <si>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</si>
  <si>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</si>
  <si>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</si>
  <si>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</si>
  <si>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</si>
  <si>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</si>
  <si>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</si>
  <si>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</si>
  <si>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</si>
  <si>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</si>
  <si>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</si>
  <si>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</si>
  <si>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</si>
  <si>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</si>
  <si>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</si>
  <si>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</si>
  <si>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</si>
  <si>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</si>
  <si>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</si>
  <si>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</si>
  <si>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</si>
  <si>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</si>
  <si>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</si>
  <si>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</si>
  <si>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</si>
  <si>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</si>
  <si>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</si>
  <si>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</si>
  <si>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</si>
  <si>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</si>
  <si>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</si>
  <si>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</si>
  <si>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</si>
  <si>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</si>
  <si>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</si>
  <si>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</si>
  <si>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</si>
  <si>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</si>
  <si>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</si>
  <si>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</si>
  <si>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</si>
  <si>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</si>
  <si>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</si>
  <si>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</si>
  <si>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</si>
  <si>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</si>
  <si>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</si>
  <si>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</si>
  <si>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</si>
  <si>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</si>
  <si>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</si>
  <si>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</si>
  <si>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</si>
  <si>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</si>
  <si>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</si>
  <si>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</si>
  <si>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</si>
  <si>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</si>
  <si>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</si>
  <si>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</si>
  <si>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</si>
  <si>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</si>
  <si>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</si>
  <si>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</si>
  <si>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</si>
  <si>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</si>
  <si>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</si>
  <si>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</si>
  <si>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</si>
  <si>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</si>
  <si>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</si>
  <si>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</si>
  <si>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</si>
  <si>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</si>
  <si>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</si>
  <si>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</si>
  <si>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</si>
  <si>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</si>
  <si>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</si>
  <si>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</si>
  <si>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</si>
  <si>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</si>
  <si>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</si>
  <si>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</si>
  <si>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</si>
  <si>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</si>
  <si>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</si>
  <si>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</si>
  <si>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</si>
  <si>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</si>
  <si>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</si>
  <si>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</si>
  <si>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</si>
  <si>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</si>
  <si>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</si>
  <si>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</si>
  <si>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</si>
  <si>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</si>
  <si>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</si>
  <si>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</si>
  <si>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</si>
  <si>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</si>
  <si>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</si>
  <si>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</si>
  <si>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</si>
  <si>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</si>
  <si>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</si>
  <si>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</si>
  <si>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</si>
  <si>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</si>
  <si>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</si>
  <si>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</si>
  <si>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</si>
  <si>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</si>
  <si>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</si>
  <si>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</si>
  <si>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</si>
  <si>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</si>
  <si>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</si>
  <si>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</si>
  <si>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</si>
  <si>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</si>
  <si>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</si>
  <si>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</si>
  <si>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</si>
  <si>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</si>
  <si>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</si>
  <si>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</si>
  <si>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</si>
  <si>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</si>
  <si>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</si>
  <si>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</si>
  <si>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</si>
  <si>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</si>
  <si>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</si>
  <si>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</si>
  <si>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</si>
  <si>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</si>
  <si>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</si>
  <si>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</si>
  <si>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</si>
  <si>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</si>
  <si>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</si>
  <si>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</si>
  <si>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</si>
  <si>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</si>
  <si>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</si>
  <si>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</si>
  <si>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</si>
  <si>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</si>
  <si>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</si>
  <si>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</si>
  <si>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</si>
  <si>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</si>
  <si>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</si>
  <si>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</si>
  <si>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</si>
  <si>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</si>
  <si>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</si>
  <si>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</si>
  <si>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</si>
  <si>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</si>
  <si>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</si>
  <si>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</si>
  <si>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</si>
  <si>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</si>
  <si>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</si>
  <si>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</si>
  <si>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</si>
  <si>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</si>
  <si>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</si>
  <si>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</si>
  <si>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</si>
  <si>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</si>
  <si>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</si>
  <si>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</si>
  <si>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</si>
  <si>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</si>
  <si>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</si>
  <si>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</si>
  <si>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</si>
  <si>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</si>
  <si>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</si>
  <si>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</si>
  <si>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</si>
  <si>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</si>
  <si>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</si>
  <si>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</si>
  <si>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</si>
  <si>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</si>
  <si>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</si>
  <si>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</si>
  <si>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</si>
  <si>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</si>
  <si>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</si>
  <si>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</si>
  <si>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</si>
  <si>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</si>
  <si>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</si>
  <si>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</si>
  <si>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</si>
  <si>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</si>
  <si>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</si>
  <si>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</si>
  <si>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</si>
  <si>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</si>
  <si>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</si>
  <si>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</si>
  <si>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</si>
  <si>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</si>
  <si>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</si>
  <si>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</si>
  <si>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</si>
  <si>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</si>
  <si>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</si>
  <si>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</si>
  <si>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</si>
  <si>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</si>
  <si>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</si>
  <si>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</si>
  <si>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</si>
  <si>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</si>
  <si>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</si>
  <si>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</si>
  <si>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</si>
  <si>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</si>
  <si>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</si>
  <si>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</si>
  <si>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</si>
  <si>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</si>
  <si>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</si>
  <si>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</si>
  <si>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</si>
  <si>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</si>
  <si>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</si>
  <si>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</si>
  <si>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</si>
  <si>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</si>
  <si>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</si>
  <si>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</si>
  <si>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</si>
  <si>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</si>
  <si>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</si>
  <si>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</si>
  <si>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</si>
  <si>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</si>
  <si>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</si>
  <si>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</si>
  <si>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</si>
  <si>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</si>
  <si>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</si>
  <si>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</si>
  <si>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</si>
  <si>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</si>
  <si>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</si>
  <si>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</si>
  <si>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</si>
  <si>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</si>
  <si>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</si>
  <si>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</si>
  <si>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</si>
  <si>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</si>
  <si>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</si>
  <si>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</si>
  <si>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</si>
  <si>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</si>
  <si>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</si>
  <si>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</si>
  <si>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</si>
  <si>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</si>
  <si>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</si>
  <si>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</si>
  <si>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</si>
  <si>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</si>
  <si>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</si>
  <si>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</si>
  <si>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</si>
  <si>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</si>
  <si>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</si>
  <si>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</si>
  <si>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</si>
  <si>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</si>
  <si>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</si>
  <si>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</si>
  <si>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</si>
  <si>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</si>
  <si>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</si>
  <si>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</si>
  <si>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</si>
  <si>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</si>
  <si>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</si>
  <si>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</si>
  <si>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</si>
  <si>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</si>
  <si>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</si>
  <si>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</si>
  <si>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</si>
  <si>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</si>
  <si>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</si>
  <si>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</si>
  <si>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</si>
  <si>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</si>
  <si>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</si>
  <si>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</si>
  <si>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</si>
  <si>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</si>
  <si>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</si>
  <si>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</si>
  <si>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</si>
  <si>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</si>
  <si>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</si>
  <si>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</si>
  <si>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</si>
  <si>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</si>
  <si>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</si>
  <si>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</si>
  <si>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</si>
  <si>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</si>
  <si>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</si>
  <si>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</si>
  <si>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</si>
  <si>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</si>
  <si>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</si>
  <si>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</si>
  <si>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</si>
  <si>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</si>
  <si>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</si>
  <si>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</si>
  <si>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</si>
  <si>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</si>
  <si>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</si>
  <si>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</si>
  <si>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</si>
  <si>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</si>
  <si>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</si>
  <si>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</si>
  <si>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</si>
  <si>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</si>
  <si>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</si>
  <si>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</si>
  <si>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</si>
  <si>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</si>
  <si>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</si>
  <si>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</si>
  <si>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</si>
  <si>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</si>
  <si>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</si>
  <si>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</si>
  <si>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</si>
  <si>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</si>
  <si>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</si>
  <si>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</si>
  <si>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</si>
  <si>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</si>
  <si>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</si>
  <si>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</si>
  <si>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</si>
  <si>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</si>
  <si>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</si>
  <si>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</si>
  <si>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</si>
  <si>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</si>
  <si>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</si>
  <si>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</si>
  <si>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</si>
  <si>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</si>
  <si>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</si>
  <si>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</si>
  <si>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</si>
  <si>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</si>
  <si>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</si>
  <si>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</si>
  <si>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</si>
  <si>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</si>
  <si>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</si>
  <si>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</si>
  <si>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</si>
  <si>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</si>
  <si>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</si>
  <si>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</si>
  <si>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</si>
  <si>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</si>
  <si>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</si>
  <si>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</si>
  <si>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</si>
  <si>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</si>
  <si>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</si>
  <si>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</si>
  <si>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</si>
  <si>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</si>
  <si>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</si>
  <si>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</si>
  <si>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</si>
  <si>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</si>
  <si>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</si>
  <si>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</si>
  <si>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</si>
  <si>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</si>
  <si>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</si>
  <si>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</si>
  <si>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</si>
  <si>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</si>
  <si>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</si>
  <si>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</si>
  <si>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</si>
  <si>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</si>
  <si>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</si>
  <si>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</si>
  <si>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</si>
  <si>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</si>
  <si>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</si>
  <si>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</si>
  <si>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</si>
  <si>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</si>
  <si>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</si>
  <si>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</si>
  <si>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</si>
  <si>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</si>
  <si>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</si>
  <si>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</si>
  <si>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</si>
  <si>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</si>
  <si>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</si>
  <si>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</si>
  <si>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</si>
  <si>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</si>
  <si>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</si>
  <si>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</si>
  <si>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</si>
  <si>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</si>
  <si>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</si>
  <si>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</si>
  <si>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</si>
  <si>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</si>
  <si>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</si>
  <si>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</si>
  <si>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</si>
  <si>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</si>
  <si>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</si>
  <si>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</si>
  <si>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</si>
  <si>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</si>
  <si>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</si>
  <si>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</si>
  <si>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</si>
  <si>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</si>
  <si>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</si>
  <si>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</si>
  <si>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</si>
  <si>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</si>
  <si>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</si>
  <si>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</si>
  <si>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</si>
  <si>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</si>
  <si>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</si>
  <si>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</si>
  <si>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</si>
  <si>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</si>
  <si>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</si>
  <si>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</si>
  <si>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</si>
  <si>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</si>
  <si>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</si>
  <si>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</si>
  <si>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</si>
  <si>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</si>
  <si>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</si>
  <si>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</si>
  <si>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</si>
  <si>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</si>
  <si>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</si>
  <si>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</si>
  <si>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</si>
  <si>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</si>
  <si>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</si>
  <si>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</si>
  <si>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</si>
  <si>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</si>
  <si>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</si>
  <si>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</si>
  <si>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</si>
  <si>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</si>
  <si>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</si>
  <si>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</si>
  <si>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</si>
  <si>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</si>
  <si>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</si>
  <si>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</si>
  <si>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</si>
  <si>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</si>
  <si>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</si>
  <si>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</si>
  <si>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</si>
  <si>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</si>
  <si>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</si>
  <si>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</si>
  <si>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</si>
  <si>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</si>
  <si>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</si>
  <si>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</si>
  <si>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</si>
  <si>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</si>
  <si>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</si>
  <si>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</si>
  <si>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</si>
  <si>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</si>
  <si>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</si>
  <si>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</si>
  <si>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</si>
  <si>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</si>
  <si>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</si>
  <si>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</si>
  <si>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</si>
  <si>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</si>
  <si>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</si>
  <si>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</si>
  <si>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</si>
  <si>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</si>
  <si>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</si>
  <si>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</si>
  <si>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</si>
  <si>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</si>
  <si>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</si>
  <si>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</si>
  <si>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</si>
  <si>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</si>
  <si>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</si>
  <si>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</si>
  <si>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</si>
  <si>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</si>
  <si>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</si>
  <si>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</si>
  <si>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</si>
  <si>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</si>
  <si>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</si>
  <si>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</si>
  <si>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</si>
  <si>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</si>
  <si>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</si>
  <si>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</si>
  <si>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</si>
  <si>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</si>
  <si>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</si>
  <si>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</si>
  <si>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</si>
  <si>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</si>
  <si>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</si>
  <si>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</si>
  <si>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</si>
  <si>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</si>
  <si>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</si>
  <si>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</si>
  <si>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</si>
  <si>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</si>
  <si>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</si>
  <si>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</si>
  <si>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</si>
  <si>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</si>
  <si>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</si>
  <si>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</si>
  <si>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</si>
  <si>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</si>
  <si>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</si>
  <si>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</si>
  <si>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</si>
  <si>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</si>
  <si>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</si>
  <si>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</si>
  <si>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</si>
  <si>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</si>
  <si>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</si>
  <si>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</si>
  <si>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</si>
  <si>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</si>
  <si>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</si>
  <si>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</si>
  <si>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</si>
  <si>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</si>
  <si>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</si>
  <si>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</si>
  <si>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</si>
  <si>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</si>
  <si>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</si>
  <si>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</si>
  <si>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</si>
  <si>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</si>
  <si>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</si>
  <si>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</si>
  <si>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</si>
  <si>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</si>
  <si>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</si>
  <si>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</si>
  <si>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</si>
  <si>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</si>
  <si>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</si>
  <si>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</si>
  <si>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</si>
  <si>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</si>
  <si>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</si>
  <si>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</si>
  <si>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</si>
  <si>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</si>
  <si>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</si>
  <si>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</si>
  <si>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</si>
  <si>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</si>
  <si>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</si>
  <si>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</si>
  <si>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</si>
  <si>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</si>
  <si>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</si>
  <si>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</si>
  <si>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</si>
  <si>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</si>
  <si>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</si>
  <si>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</si>
  <si>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</si>
  <si>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</si>
  <si>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</si>
  <si>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</si>
  <si>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</si>
  <si>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</si>
  <si>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</si>
  <si>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</si>
  <si>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</si>
  <si>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</si>
  <si>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</si>
  <si>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</si>
  <si>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</si>
  <si>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</si>
  <si>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</si>
  <si>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</si>
  <si>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</si>
  <si>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</si>
  <si>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</si>
  <si>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</si>
  <si>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</si>
  <si>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</si>
  <si>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</si>
  <si>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</si>
  <si>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</si>
  <si>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</si>
  <si>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</si>
  <si>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</si>
  <si>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</si>
  <si>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</si>
  <si>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</si>
  <si>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</si>
  <si>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</si>
  <si>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</si>
  <si>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</si>
  <si>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</si>
  <si>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</si>
  <si>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</si>
  <si>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</si>
  <si>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</si>
  <si>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</si>
  <si>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</si>
  <si>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</si>
  <si>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</si>
  <si>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</si>
  <si>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</si>
  <si>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</si>
  <si>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</si>
  <si>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</si>
  <si>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</si>
  <si>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</si>
  <si>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</si>
  <si>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</si>
  <si>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</si>
  <si>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</si>
  <si>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</si>
  <si>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</si>
  <si>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</si>
  <si>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</si>
  <si>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</si>
  <si>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</si>
  <si>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</si>
  <si>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</si>
  <si>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</si>
  <si>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</si>
  <si>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</si>
  <si>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</si>
  <si>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</si>
  <si>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</si>
  <si>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</si>
  <si>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</si>
  <si>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</si>
  <si>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</si>
  <si>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</si>
  <si>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</si>
  <si>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</si>
  <si>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</si>
  <si>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</si>
  <si>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</si>
  <si>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</si>
  <si>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</si>
  <si>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</si>
  <si>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</si>
  <si>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</si>
  <si>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</si>
  <si>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</si>
  <si>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</si>
  <si>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</si>
  <si>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</si>
  <si>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</si>
  <si>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</si>
  <si>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</si>
  <si>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</si>
  <si>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</si>
  <si>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</si>
  <si>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</si>
  <si>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</si>
  <si>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</si>
  <si>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</si>
  <si>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</si>
  <si>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</si>
  <si>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</si>
  <si>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</si>
  <si>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</si>
  <si>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</si>
  <si>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</si>
  <si>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</si>
  <si>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</si>
  <si>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</si>
  <si>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</si>
  <si>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</si>
  <si>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</si>
  <si>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</si>
  <si>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</si>
  <si>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</si>
  <si>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</si>
  <si>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</si>
  <si>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</si>
  <si>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</si>
  <si>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</si>
  <si>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</si>
  <si>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</si>
  <si>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</si>
  <si>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</si>
  <si>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</si>
  <si>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</si>
  <si>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</si>
  <si>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</si>
  <si>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</si>
  <si>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</si>
  <si>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</si>
  <si>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</si>
  <si>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</si>
  <si>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</si>
  <si>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</si>
  <si>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</si>
  <si>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</si>
  <si>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</si>
  <si>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</si>
  <si>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</si>
  <si>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</si>
  <si>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</si>
  <si>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</si>
  <si>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</si>
  <si>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</si>
  <si>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</si>
  <si>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</si>
  <si>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</si>
  <si>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</si>
  <si>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</si>
  <si>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</si>
  <si>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</si>
  <si>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</si>
  <si>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</si>
  <si>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</si>
  <si>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</si>
  <si>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</si>
  <si>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</si>
  <si>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</si>
  <si>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</si>
  <si>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</si>
  <si>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</si>
  <si>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</si>
  <si>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</si>
  <si>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</si>
  <si>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</si>
  <si>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</si>
  <si>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</si>
  <si>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</si>
  <si>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</si>
  <si>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</si>
  <si>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</si>
  <si>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</si>
  <si>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</si>
  <si>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</si>
  <si>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</si>
  <si>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</si>
  <si>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</si>
  <si>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</si>
  <si>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</si>
  <si>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</si>
  <si>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</si>
  <si>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</si>
  <si>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</si>
  <si>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</si>
  <si>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</si>
  <si>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</si>
  <si>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</si>
  <si>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</si>
  <si>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</si>
  <si>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</si>
  <si>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</si>
  <si>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</si>
  <si>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</si>
  <si>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</si>
  <si>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</si>
  <si>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</si>
  <si>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</si>
  <si>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</si>
  <si>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</si>
  <si>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</si>
  <si>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</si>
  <si>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</si>
  <si>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</si>
  <si>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</si>
  <si>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</si>
  <si>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</si>
  <si>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</si>
  <si>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</si>
  <si>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</si>
  <si>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</si>
  <si>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</si>
  <si>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</si>
  <si>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</si>
  <si>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</si>
  <si>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</si>
  <si>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</si>
  <si>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</si>
  <si>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</si>
  <si>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</si>
  <si>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</si>
  <si>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</si>
  <si>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</si>
  <si>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</si>
  <si>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</si>
  <si>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</si>
  <si>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</si>
  <si>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</si>
  <si>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</si>
  <si>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</si>
  <si>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</si>
  <si>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</si>
  <si>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</si>
  <si>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</si>
  <si>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</si>
  <si>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</si>
  <si>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</si>
  <si>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</si>
  <si>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</si>
  <si>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</si>
  <si>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</si>
  <si>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</si>
  <si>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</si>
  <si>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</si>
  <si>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</si>
  <si>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</si>
  <si>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</si>
  <si>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</si>
  <si>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</si>
  <si>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</si>
  <si>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</si>
  <si>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</si>
  <si>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</si>
  <si>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</si>
  <si>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</si>
  <si>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</si>
  <si>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</si>
  <si>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</si>
  <si>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</si>
  <si>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</si>
  <si>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</si>
  <si>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</si>
  <si>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</si>
  <si>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</si>
  <si>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</si>
  <si>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</si>
  <si>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</si>
  <si>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</si>
  <si>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</si>
  <si>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</si>
  <si>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</si>
  <si>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</si>
  <si>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</si>
  <si>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</si>
  <si>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</si>
  <si>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</si>
  <si>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</si>
  <si>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</si>
  <si>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</si>
  <si>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</si>
  <si>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</si>
  <si>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</si>
  <si>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</si>
  <si>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</si>
  <si>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</si>
  <si>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</si>
  <si>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</si>
  <si>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</si>
  <si>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</si>
  <si>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</si>
  <si>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</si>
  <si>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</si>
  <si>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</si>
  <si>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</si>
  <si>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</si>
  <si>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</si>
  <si>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</si>
  <si>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</si>
  <si>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</si>
  <si>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</si>
  <si>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</si>
  <si>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</si>
  <si>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</si>
  <si>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</si>
  <si>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</si>
  <si>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</si>
  <si>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</si>
  <si>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</si>
  <si>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</si>
  <si>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</si>
  <si>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</si>
  <si>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</si>
  <si>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</si>
  <si>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</si>
  <si>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</si>
  <si>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</si>
  <si>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</si>
  <si>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</si>
  <si>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</si>
  <si>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</si>
  <si>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</si>
  <si>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</si>
  <si>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</si>
  <si>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</si>
  <si>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</si>
  <si>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</si>
  <si>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</si>
  <si>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</si>
  <si>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</si>
  <si>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</si>
  <si>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</si>
  <si>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</si>
  <si>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</si>
  <si>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</si>
  <si>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</si>
  <si>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</si>
  <si>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</si>
  <si>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</si>
  <si>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</si>
  <si>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</si>
  <si>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</si>
  <si>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</si>
  <si>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</si>
  <si>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</si>
  <si>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</si>
  <si>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</si>
  <si>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</si>
  <si>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</si>
  <si>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</si>
  <si>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</si>
  <si>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</si>
  <si>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</si>
  <si>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</si>
  <si>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</si>
  <si>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</si>
  <si>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</si>
  <si>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</si>
  <si>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</si>
  <si>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</si>
  <si>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</si>
  <si>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</si>
  <si>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</si>
  <si>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</si>
  <si>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</si>
  <si>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</si>
  <si>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</si>
  <si>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</si>
  <si>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</si>
  <si>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</si>
  <si>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</si>
  <si>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</si>
  <si>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</si>
  <si>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</si>
  <si>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</si>
  <si>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</si>
  <si>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</si>
  <si>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</si>
  <si>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</si>
  <si>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</si>
  <si>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</si>
  <si>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</si>
  <si>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</si>
  <si>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</si>
  <si>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</si>
  <si>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</si>
  <si>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</si>
  <si>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</si>
  <si>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</si>
  <si>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</si>
  <si>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</si>
  <si>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</si>
  <si>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</si>
  <si>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</si>
  <si>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</si>
  <si>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</si>
  <si>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</si>
  <si>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</si>
  <si>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</si>
  <si>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</si>
  <si>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</si>
  <si>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</si>
  <si>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</si>
  <si>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</si>
  <si>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</si>
  <si>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</si>
  <si>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</si>
  <si>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</si>
  <si>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</si>
  <si>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</si>
  <si>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</si>
  <si>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</si>
  <si>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</si>
  <si>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</si>
  <si>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</si>
  <si>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</si>
  <si>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</si>
  <si>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</si>
  <si>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</si>
  <si>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</si>
  <si>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</si>
  <si>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</si>
  <si>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</si>
  <si>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</si>
  <si>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</si>
  <si>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</si>
  <si>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</si>
  <si>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</si>
  <si>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</si>
  <si>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</si>
  <si>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</si>
  <si>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</si>
  <si>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</si>
  <si>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</si>
  <si>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</si>
  <si>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</si>
  <si>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</si>
  <si>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</si>
  <si>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</si>
  <si>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</si>
  <si>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</si>
  <si>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</si>
  <si>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</si>
  <si>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</si>
  <si>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</si>
  <si>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</si>
  <si>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</si>
  <si>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</si>
  <si>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</si>
  <si>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</si>
  <si>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</si>
  <si>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</si>
  <si>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</si>
  <si>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</si>
  <si>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</si>
  <si>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</si>
  <si>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</si>
  <si>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</si>
  <si>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</si>
  <si>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</si>
  <si>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</si>
  <si>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</si>
  <si>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</si>
  <si>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</si>
  <si>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</si>
  <si>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</si>
  <si>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</si>
  <si>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</si>
  <si>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</si>
  <si>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</si>
  <si>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</si>
  <si>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</si>
  <si>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</si>
  <si>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</si>
  <si>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</si>
  <si>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</si>
  <si>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</si>
  <si>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</si>
  <si>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</si>
  <si>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</si>
  <si>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</si>
  <si>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</si>
  <si>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</si>
  <si>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</si>
  <si>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</si>
  <si>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</si>
  <si>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</si>
  <si>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</si>
  <si>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</si>
  <si>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</si>
  <si>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</si>
  <si>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</si>
  <si>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</si>
  <si>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</si>
  <si>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</si>
  <si>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</si>
  <si>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</si>
  <si>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</si>
  <si>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</si>
  <si>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</si>
  <si>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</si>
  <si>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</si>
  <si>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</si>
  <si>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</si>
  <si>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</si>
  <si>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</si>
  <si>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</si>
  <si>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</si>
  <si>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</si>
  <si>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</si>
  <si>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</si>
  <si>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</si>
  <si>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</si>
  <si>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</si>
  <si>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</si>
  <si>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</si>
  <si>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</si>
  <si>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</si>
  <si>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</si>
  <si>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</si>
  <si>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</si>
  <si>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</si>
  <si>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</si>
  <si>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</si>
  <si>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</si>
  <si>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</si>
  <si>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</si>
  <si>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</si>
  <si>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</si>
  <si>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</si>
  <si>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</si>
  <si>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</si>
  <si>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</si>
  <si>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</si>
  <si>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</si>
  <si>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</si>
  <si>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</si>
  <si>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</si>
  <si>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</si>
  <si>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</si>
  <si>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</si>
  <si>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</si>
  <si>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</si>
  <si>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</si>
  <si>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</si>
  <si>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</si>
  <si>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</si>
  <si>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</si>
  <si>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</si>
  <si>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</si>
  <si>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</si>
  <si>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</si>
  <si>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</si>
  <si>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</si>
  <si>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</si>
  <si>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</si>
  <si>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</si>
  <si>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</si>
  <si>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</si>
  <si>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</si>
  <si>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</si>
  <si>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</si>
  <si>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</si>
  <si>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</si>
  <si>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</si>
  <si>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</si>
  <si>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</si>
  <si>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</si>
  <si>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</si>
  <si>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</si>
  <si>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</si>
  <si>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</si>
  <si>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</si>
  <si>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</si>
  <si>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</si>
  <si>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</si>
  <si>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</si>
  <si>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</si>
  <si>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</si>
  <si>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</si>
  <si>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</si>
  <si>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</si>
  <si>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</si>
  <si>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</si>
  <si>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</si>
  <si>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</si>
  <si>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</si>
  <si>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</si>
  <si>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</si>
  <si>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</si>
  <si>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</si>
  <si>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</si>
  <si>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</si>
  <si>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</si>
  <si>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</si>
  <si>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</si>
  <si>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</si>
  <si>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</si>
  <si>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</si>
  <si>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</si>
  <si>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</si>
  <si>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</si>
  <si>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</si>
  <si>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</si>
  <si>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</si>
  <si>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</si>
  <si>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</si>
  <si>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</si>
  <si>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</si>
  <si>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</si>
  <si>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</si>
  <si>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</si>
  <si>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</si>
  <si>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</si>
  <si>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</si>
  <si>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</si>
  <si>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</si>
  <si>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</si>
  <si>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</si>
  <si>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</si>
  <si>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</si>
  <si>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</si>
  <si>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</si>
  <si>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</si>
  <si>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</si>
  <si>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</si>
  <si>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</si>
  <si>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</si>
  <si>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</si>
  <si>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</si>
  <si>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</si>
  <si>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</si>
  <si>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</si>
  <si>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</si>
  <si>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</si>
  <si>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</si>
  <si>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</si>
  <si>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</si>
  <si>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</si>
  <si>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</si>
  <si>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</si>
  <si>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</si>
  <si>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</si>
  <si>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</si>
  <si>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</si>
  <si>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</si>
  <si>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</si>
  <si>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</si>
  <si>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</si>
  <si>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</si>
  <si>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</si>
  <si>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</si>
  <si>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</si>
  <si>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</si>
  <si>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</si>
  <si>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</si>
  <si>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</si>
  <si>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</si>
  <si>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</si>
  <si>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</si>
  <si>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</si>
  <si>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</si>
  <si>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</si>
  <si>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</si>
  <si>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</si>
  <si>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</si>
  <si>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</si>
  <si>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</si>
  <si>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</si>
  <si>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</si>
  <si>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</si>
  <si>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</si>
  <si>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</si>
  <si>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</si>
  <si>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</si>
  <si>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</si>
  <si>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</si>
  <si>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</si>
  <si>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</si>
  <si>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</si>
  <si>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</si>
  <si>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</si>
  <si>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</si>
  <si>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</si>
  <si>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</si>
  <si>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</si>
  <si>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</si>
  <si>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</si>
  <si>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</si>
  <si>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</si>
  <si>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</si>
  <si>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</si>
  <si>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</si>
  <si>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</si>
  <si>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</si>
  <si>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</si>
  <si>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</si>
  <si>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</si>
  <si>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</si>
  <si>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</si>
  <si>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</si>
  <si>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</si>
  <si>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</si>
  <si>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</si>
  <si>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</si>
  <si>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</si>
  <si>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</si>
  <si>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</si>
  <si>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</si>
  <si>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</si>
  <si>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</si>
  <si>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</si>
  <si>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</si>
  <si>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</si>
  <si>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</si>
  <si>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</si>
  <si>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</si>
  <si>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</si>
  <si>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</si>
  <si>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</si>
  <si>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</si>
  <si>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</si>
  <si>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</si>
  <si>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</si>
  <si>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</si>
  <si>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</si>
  <si>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</si>
  <si>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</si>
  <si>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</si>
  <si>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</si>
  <si>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</si>
  <si>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</si>
  <si>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</si>
  <si>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</si>
  <si>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</si>
  <si>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</si>
  <si>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</si>
  <si>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</si>
  <si>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</si>
  <si>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</si>
  <si>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</si>
  <si>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</si>
  <si>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</si>
  <si>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</si>
  <si>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</si>
  <si>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</si>
  <si>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</si>
  <si>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</si>
  <si>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</si>
  <si>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</si>
  <si>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</si>
  <si>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</si>
  <si>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</si>
  <si>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</si>
  <si>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</si>
  <si>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</si>
  <si>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</si>
  <si>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</si>
  <si>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</si>
  <si>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</si>
  <si>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</si>
  <si>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</si>
  <si>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</si>
  <si>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</si>
  <si>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</si>
  <si>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</si>
  <si>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</si>
  <si>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</si>
  <si>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</si>
  <si>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</si>
  <si>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</si>
  <si>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</si>
  <si>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</si>
  <si>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</si>
  <si>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</si>
  <si>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</si>
  <si>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</si>
  <si>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</si>
  <si>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</si>
  <si>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</si>
  <si>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</si>
  <si>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</si>
  <si>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</si>
  <si>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</si>
  <si>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</si>
  <si>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</si>
  <si>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</si>
  <si>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</si>
  <si>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</si>
  <si>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</si>
  <si>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</si>
  <si>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</si>
  <si>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</si>
  <si>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</si>
  <si>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</si>
  <si>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</si>
  <si>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</si>
  <si>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</si>
  <si>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</si>
  <si>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</si>
  <si>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</si>
  <si>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</si>
  <si>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</si>
  <si>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</si>
  <si>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</si>
  <si>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</si>
  <si>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</si>
  <si>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</si>
  <si>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</si>
  <si>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</si>
  <si>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</si>
  <si>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</si>
  <si>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</si>
  <si>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</si>
  <si>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</si>
  <si>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</si>
  <si>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</si>
  <si>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</si>
  <si>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</si>
  <si>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</si>
  <si>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</si>
  <si>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</si>
  <si>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</si>
  <si>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</si>
  <si>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</si>
  <si>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</si>
  <si>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</si>
  <si>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</si>
  <si>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</si>
  <si>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</si>
  <si>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</si>
  <si>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</si>
  <si>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</si>
  <si>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</si>
  <si>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</si>
  <si>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</si>
  <si>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</si>
  <si>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</si>
  <si>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</si>
  <si>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</si>
  <si>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</si>
  <si>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</si>
  <si>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</si>
  <si>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</si>
  <si>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</si>
  <si>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</si>
  <si>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</si>
  <si>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</si>
  <si>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</si>
  <si>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</si>
  <si>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</si>
  <si>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</si>
  <si>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</si>
  <si>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</si>
  <si>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</si>
  <si>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</si>
  <si>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</si>
  <si>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</si>
  <si>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</si>
  <si>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</si>
  <si>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</si>
  <si>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</si>
  <si>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</si>
  <si>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</si>
  <si>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</si>
  <si>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</si>
  <si>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</si>
  <si>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</si>
  <si>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</si>
  <si>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</si>
  <si>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</si>
  <si>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</si>
  <si>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</si>
  <si>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</si>
  <si>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</si>
  <si>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</si>
  <si>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</si>
  <si>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</si>
  <si>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</si>
  <si>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</si>
  <si>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</si>
  <si>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</si>
  <si>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</si>
  <si>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</si>
  <si>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</si>
  <si>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</si>
  <si>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</si>
  <si>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</si>
  <si>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</si>
  <si>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</si>
  <si>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</si>
  <si>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</si>
  <si>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</si>
  <si>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</si>
  <si>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</si>
  <si>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</si>
  <si>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</si>
  <si>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</si>
  <si>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</si>
  <si>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</si>
  <si>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</si>
  <si>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</si>
  <si>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</si>
  <si>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</si>
  <si>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</si>
  <si>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</si>
  <si>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</si>
  <si>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</si>
  <si>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</si>
  <si>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</si>
  <si>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</si>
  <si>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</si>
  <si>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</si>
  <si>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</si>
  <si>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</si>
  <si>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</si>
  <si>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</si>
  <si>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</si>
  <si>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</si>
  <si>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</si>
  <si>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</si>
  <si>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</si>
  <si>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</si>
  <si>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</si>
  <si>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</si>
  <si>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</si>
  <si>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</si>
  <si>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</si>
  <si>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</si>
  <si>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</si>
  <si>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</si>
  <si>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</si>
  <si>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</si>
  <si>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</si>
  <si>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</si>
  <si>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</si>
  <si>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</si>
  <si>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</si>
  <si>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</si>
  <si>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</si>
  <si>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</si>
  <si>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</si>
  <si>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</si>
  <si>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</si>
  <si>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</si>
  <si>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</si>
  <si>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</si>
  <si>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</si>
  <si>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</si>
  <si>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</si>
  <si>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</si>
  <si>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</si>
  <si>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</si>
  <si>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</si>
  <si>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</si>
  <si>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</si>
  <si>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</si>
  <si>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</si>
  <si>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</si>
  <si>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</si>
  <si>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</si>
  <si>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</si>
  <si>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</si>
  <si>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</si>
  <si>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</si>
  <si>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</si>
  <si>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</si>
  <si>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</si>
  <si>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</si>
  <si>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</si>
  <si>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</si>
  <si>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</si>
  <si>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</si>
  <si>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</si>
  <si>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</si>
  <si>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</si>
  <si>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</si>
  <si>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</si>
  <si>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</si>
  <si>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</si>
  <si>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</si>
  <si>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</si>
  <si>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</si>
  <si>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</si>
  <si>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</si>
  <si>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</si>
  <si>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</si>
  <si>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</si>
  <si>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</si>
  <si>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</si>
  <si>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</si>
  <si>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</si>
  <si>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</si>
  <si>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</si>
  <si>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</si>
  <si>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</si>
  <si>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</si>
  <si>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</si>
  <si>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</si>
  <si>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</si>
  <si>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</si>
  <si>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</si>
  <si>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</si>
  <si>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</si>
  <si>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</si>
  <si>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</si>
  <si>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</si>
  <si>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</si>
  <si>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</si>
  <si>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</si>
  <si>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</si>
  <si>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</si>
  <si>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</si>
  <si>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</si>
  <si>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</si>
  <si>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</si>
  <si>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</si>
  <si>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</si>
  <si>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</si>
  <si>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</si>
  <si>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</si>
  <si>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</si>
  <si>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</si>
  <si>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</si>
  <si>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</si>
  <si>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</si>
  <si>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</si>
  <si>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</si>
  <si>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</si>
  <si>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</si>
  <si>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</si>
  <si>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</si>
  <si>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</si>
  <si>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</si>
  <si>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</si>
  <si>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</si>
  <si>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</si>
  <si>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</si>
  <si>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</si>
  <si>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</si>
  <si>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</si>
  <si>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</si>
  <si>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</si>
  <si>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</si>
  <si>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</si>
  <si>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</si>
  <si>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</si>
  <si>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</si>
  <si>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</si>
  <si>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</si>
  <si>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</si>
  <si>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</si>
  <si>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</si>
  <si>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</si>
  <si>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</si>
  <si>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</si>
  <si>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</si>
  <si>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</si>
  <si>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</si>
  <si>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</si>
  <si>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</si>
  <si>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</si>
  <si>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</si>
  <si>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</si>
  <si>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</si>
  <si>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</si>
  <si>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</si>
  <si>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</si>
  <si>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</si>
  <si>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</si>
  <si>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</si>
  <si>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</si>
  <si>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</si>
  <si>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</si>
  <si>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</si>
  <si>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</si>
  <si>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</si>
  <si>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</si>
  <si>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</si>
  <si>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</si>
  <si>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</si>
  <si>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</si>
  <si>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</si>
  <si>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</si>
  <si>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</si>
  <si>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</si>
  <si>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</si>
  <si>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</si>
  <si>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</si>
  <si>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</si>
  <si>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</si>
  <si>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</si>
  <si>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</si>
  <si>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</si>
  <si>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</si>
  <si>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</si>
  <si>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</si>
  <si>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</si>
  <si>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</si>
  <si>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</si>
  <si>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</si>
  <si>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</si>
  <si>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</si>
  <si>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</si>
  <si>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</si>
  <si>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</si>
  <si>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</si>
  <si>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</si>
  <si>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</si>
  <si>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</si>
  <si>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</si>
  <si>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</si>
  <si>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</si>
  <si>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</si>
  <si>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</si>
  <si>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</si>
  <si>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</si>
  <si>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</si>
  <si>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</si>
  <si>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</si>
  <si>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</si>
  <si>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</si>
  <si>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</si>
  <si>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</si>
  <si>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</si>
  <si>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</si>
  <si>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</si>
  <si>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</si>
  <si>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</si>
  <si>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</si>
  <si>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</si>
  <si>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</si>
  <si>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</si>
  <si>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</si>
  <si>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</si>
  <si>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</si>
  <si>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</si>
  <si>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</si>
  <si>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</si>
  <si>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</si>
  <si>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</si>
  <si>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</si>
  <si>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</si>
  <si>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</si>
  <si>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</si>
  <si>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</si>
  <si>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</si>
  <si>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</si>
  <si>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</si>
  <si>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</si>
  <si>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</si>
  <si>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</si>
  <si>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</si>
  <si>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</si>
  <si>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</si>
  <si>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</si>
  <si>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</si>
  <si>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</si>
  <si>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</si>
  <si>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</si>
  <si>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</si>
  <si>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</si>
  <si>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</si>
  <si>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</si>
  <si>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</si>
  <si>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</si>
  <si>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</si>
  <si>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</si>
  <si>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</si>
  <si>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</si>
  <si>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</si>
  <si>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</si>
  <si>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</si>
  <si>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</si>
  <si>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</si>
  <si>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</si>
  <si>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</si>
  <si>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</si>
  <si>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</si>
  <si>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</si>
  <si>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</si>
  <si>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</si>
  <si>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</si>
  <si>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</si>
  <si>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</si>
  <si>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</si>
  <si>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</si>
  <si>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</si>
  <si>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</si>
  <si>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</si>
  <si>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</si>
  <si>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</si>
  <si>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</si>
  <si>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</si>
  <si>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</si>
  <si>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</si>
  <si>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</si>
  <si>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</si>
  <si>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</si>
  <si>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</si>
  <si>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</si>
  <si>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</si>
  <si>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</si>
  <si>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</si>
  <si>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</si>
  <si>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</si>
  <si>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</si>
  <si>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</si>
  <si>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</si>
  <si>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</si>
  <si>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</si>
  <si>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</si>
  <si>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</si>
  <si>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</si>
  <si>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</si>
  <si>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</si>
  <si>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</si>
  <si>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</si>
  <si>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</si>
  <si>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</si>
  <si>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</si>
  <si>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</si>
  <si>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</si>
  <si>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</si>
  <si>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</si>
  <si>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</si>
  <si>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</si>
  <si>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</si>
  <si>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</si>
  <si>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</si>
  <si>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</si>
  <si>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</si>
  <si>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</si>
  <si>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</si>
  <si>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</si>
  <si>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</si>
  <si>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</si>
  <si>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</si>
  <si>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</si>
  <si>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</si>
  <si>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</si>
  <si>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</si>
  <si>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</si>
  <si>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</si>
  <si>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</si>
  <si>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</si>
  <si>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</si>
  <si>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</si>
  <si>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</si>
  <si>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</si>
  <si>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</si>
  <si>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</si>
  <si>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</si>
  <si>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</si>
  <si>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</si>
  <si>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</si>
  <si>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</si>
  <si>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</si>
  <si>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</si>
  <si>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</si>
  <si>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</si>
  <si>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</si>
  <si>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</si>
  <si>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</si>
  <si>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</si>
  <si>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</si>
  <si>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</si>
  <si>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</si>
  <si>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</si>
  <si>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</si>
  <si>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</si>
  <si>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</si>
  <si>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</si>
  <si>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</si>
  <si>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</si>
  <si>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</si>
  <si>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</si>
  <si>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</si>
  <si>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</si>
  <si>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</si>
  <si>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</si>
  <si>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</si>
  <si>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</si>
  <si>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</si>
  <si>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</si>
  <si>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</si>
  <si>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</si>
  <si>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</si>
  <si>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</si>
  <si>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</si>
  <si>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</si>
  <si>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</si>
  <si>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</si>
  <si>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</si>
  <si>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</si>
  <si>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</si>
  <si>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</si>
  <si>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</si>
  <si>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</si>
  <si>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</si>
  <si>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</si>
  <si>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</si>
  <si>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</si>
  <si>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</si>
  <si>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</si>
  <si>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</si>
  <si>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</si>
  <si>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</si>
  <si>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</si>
  <si>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</si>
  <si>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</si>
  <si>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</si>
  <si>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</si>
  <si>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</si>
  <si>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</si>
  <si>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</si>
  <si>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</si>
  <si>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</si>
  <si>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</si>
  <si>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</si>
  <si>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</si>
  <si>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</si>
  <si>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</si>
  <si>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</si>
  <si>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</si>
  <si>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</si>
  <si>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</si>
  <si>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</si>
  <si>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</si>
  <si>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</si>
  <si>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</si>
  <si>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</si>
  <si>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</si>
  <si>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</si>
  <si>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</si>
  <si>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</si>
  <si>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</si>
  <si>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</si>
  <si>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</si>
  <si>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</si>
  <si>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</si>
  <si>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</si>
  <si>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</si>
  <si>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</si>
  <si>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</si>
  <si>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</si>
  <si>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</si>
  <si>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</si>
  <si>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</si>
  <si>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</si>
  <si>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</si>
  <si>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</si>
  <si>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</si>
  <si>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</si>
  <si>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</si>
  <si>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</si>
  <si>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</si>
  <si>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</si>
  <si>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</si>
  <si>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</si>
  <si>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</si>
  <si>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</si>
  <si>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</si>
  <si>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</si>
  <si>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</si>
  <si>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</si>
  <si>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</si>
  <si>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</si>
  <si>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</si>
  <si>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</si>
  <si>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</si>
  <si>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</si>
  <si>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</si>
  <si>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</si>
  <si>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</si>
  <si>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</si>
  <si>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</si>
  <si>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</si>
  <si>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</si>
  <si>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</si>
  <si>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</si>
  <si>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</si>
  <si>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</si>
  <si>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</si>
  <si>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</si>
  <si>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</si>
  <si>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</si>
  <si>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</si>
  <si>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</si>
  <si>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</si>
  <si>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</si>
  <si>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</si>
  <si>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</si>
  <si>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</si>
  <si>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</si>
  <si>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</si>
  <si>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</si>
  <si>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</si>
  <si>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</si>
  <si>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</si>
  <si>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</si>
  <si>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</si>
  <si>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</si>
  <si>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</si>
  <si>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</si>
  <si>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</si>
  <si>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</si>
  <si>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</si>
  <si>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</si>
  <si>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</si>
  <si>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</si>
  <si>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</si>
  <si>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</si>
  <si>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</si>
  <si>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</si>
  <si>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</si>
  <si>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</si>
  <si>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</si>
  <si>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</si>
  <si>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</si>
  <si>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</si>
  <si>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</si>
  <si>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</si>
  <si>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</si>
  <si>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</si>
  <si>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</si>
  <si>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</si>
  <si>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</si>
  <si>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</si>
  <si>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</si>
  <si>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</si>
  <si>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</si>
  <si>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</si>
  <si>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</si>
  <si>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</si>
  <si>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</si>
  <si>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</si>
  <si>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</si>
  <si>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</si>
  <si>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</si>
  <si>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</si>
  <si>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</si>
  <si>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</si>
  <si>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</si>
  <si>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</si>
  <si>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</si>
  <si>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</si>
  <si>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</si>
  <si>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</si>
  <si>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</si>
  <si>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</si>
  <si>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</si>
  <si>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</si>
  <si>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</si>
  <si>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</si>
  <si>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</si>
  <si>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</si>
  <si>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</si>
  <si>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</si>
  <si>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</si>
  <si>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</si>
  <si>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</si>
  <si>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</si>
  <si>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</si>
  <si>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</si>
  <si>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</si>
  <si>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</si>
  <si>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</si>
  <si>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</si>
  <si>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</si>
  <si>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</si>
  <si>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</si>
  <si>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</si>
  <si>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</si>
  <si>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</si>
  <si>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</si>
  <si>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</si>
  <si>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</si>
  <si>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</si>
  <si>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</si>
  <si>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</si>
  <si>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</si>
  <si>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</si>
  <si>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</si>
  <si>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</si>
  <si>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</si>
  <si>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</si>
  <si>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</si>
  <si>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</si>
  <si>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</si>
  <si>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</si>
  <si>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</si>
  <si>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</si>
  <si>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</si>
  <si>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</si>
  <si>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</si>
  <si>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</si>
  <si>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</si>
  <si>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</si>
  <si>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</si>
  <si>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</si>
  <si>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</si>
  <si>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</si>
  <si>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</si>
  <si>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</si>
  <si>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</si>
  <si>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</si>
  <si>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</si>
  <si>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</si>
  <si>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</si>
  <si>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</si>
  <si>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</si>
  <si>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</si>
  <si>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</si>
  <si>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</si>
  <si>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</si>
  <si>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</si>
  <si>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</si>
  <si>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</si>
  <si>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</si>
  <si>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</si>
  <si>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</si>
  <si>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</si>
  <si>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</si>
  <si>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</si>
  <si>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</si>
  <si>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</si>
  <si>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</si>
  <si>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</si>
  <si>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</si>
  <si>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</si>
  <si>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</si>
  <si>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</si>
  <si>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</si>
  <si>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</si>
  <si>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</si>
  <si>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</si>
  <si>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</si>
  <si>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</si>
  <si>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</si>
  <si>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</si>
  <si>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</si>
  <si>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</si>
  <si>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</si>
  <si>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</si>
  <si>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</si>
  <si>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</si>
  <si>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</si>
  <si>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</si>
  <si>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</si>
  <si>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</si>
  <si>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</si>
  <si>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</si>
  <si>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</si>
  <si>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</si>
  <si>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</si>
  <si>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</si>
  <si>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</si>
  <si>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</si>
  <si>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</si>
  <si>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</si>
  <si>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</si>
  <si>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</si>
  <si>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</si>
  <si>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</si>
  <si>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</si>
  <si>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</si>
  <si>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</si>
  <si>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</si>
  <si>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</si>
  <si>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</si>
  <si>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</si>
  <si>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</si>
  <si>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</si>
  <si>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</si>
  <si>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</si>
  <si>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</si>
  <si>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</si>
  <si>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</si>
  <si>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</si>
  <si>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</si>
  <si>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</si>
  <si>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</si>
  <si>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</si>
  <si>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</si>
  <si>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</si>
  <si>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</si>
  <si>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</si>
  <si>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</si>
  <si>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</si>
  <si>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</si>
  <si>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</si>
  <si>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</si>
  <si>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</si>
  <si>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</si>
  <si>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</si>
  <si>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</si>
  <si>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</si>
  <si>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</si>
  <si>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</si>
  <si>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</si>
  <si>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</si>
  <si>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</si>
  <si>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</si>
  <si>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</si>
  <si>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</si>
  <si>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</si>
  <si>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</si>
  <si>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</si>
  <si>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</si>
  <si>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</si>
  <si>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</si>
  <si>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</si>
  <si>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</si>
  <si>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</si>
  <si>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</si>
  <si>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</si>
  <si>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</si>
  <si>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</si>
  <si>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</si>
  <si>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</si>
  <si>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</si>
  <si>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</si>
  <si>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</si>
  <si>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</si>
  <si>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</si>
  <si>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</si>
  <si>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</si>
  <si>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</si>
  <si>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</si>
  <si>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</si>
  <si>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</si>
  <si>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</si>
  <si>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</si>
  <si>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</si>
  <si>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</si>
  <si>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</si>
  <si>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</si>
  <si>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</si>
  <si>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</si>
  <si>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</si>
  <si>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</si>
  <si>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</si>
  <si>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</si>
  <si>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</si>
  <si>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</si>
  <si>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</si>
  <si>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</si>
  <si>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</si>
  <si>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</si>
  <si>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</si>
  <si>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</si>
  <si>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</si>
  <si>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</si>
  <si>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</si>
  <si>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</si>
  <si>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</si>
  <si>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</si>
  <si>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</si>
  <si>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</si>
  <si>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</si>
  <si>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</si>
  <si>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</si>
  <si>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</si>
  <si>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</si>
  <si>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</si>
  <si>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</si>
  <si>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</si>
  <si>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</si>
  <si>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</si>
  <si>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</si>
  <si>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</si>
  <si>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</si>
  <si>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</si>
  <si>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</si>
  <si>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</si>
  <si>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</si>
  <si>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</si>
  <si>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</si>
  <si>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</si>
  <si>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</si>
  <si>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</si>
  <si>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</si>
  <si>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</si>
  <si>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</si>
  <si>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</si>
  <si>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</si>
  <si>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</si>
  <si>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</si>
  <si>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</si>
  <si>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</si>
  <si>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</si>
  <si>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</si>
  <si>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</si>
  <si>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</si>
  <si>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</si>
  <si>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</si>
  <si>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</si>
  <si>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</si>
  <si>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</si>
  <si>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</si>
  <si>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</si>
  <si>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</si>
  <si>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</si>
  <si>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</si>
  <si>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</si>
  <si>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</si>
  <si>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</si>
  <si>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</si>
  <si>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</si>
  <si>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</si>
  <si>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</si>
  <si>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</si>
  <si>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</si>
  <si>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</si>
  <si>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</si>
  <si>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</si>
  <si>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</si>
  <si>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</si>
  <si>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</si>
  <si>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</si>
  <si>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</si>
  <si>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</si>
  <si>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</si>
  <si>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</si>
  <si>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</si>
  <si>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</si>
  <si>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</si>
  <si>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</si>
  <si>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</si>
  <si>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</si>
  <si>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</si>
  <si>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</si>
  <si>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</si>
  <si>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</si>
  <si>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</si>
  <si>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</si>
  <si>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</si>
  <si>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</si>
  <si>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</si>
  <si>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</si>
  <si>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</si>
  <si>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</si>
  <si>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</si>
  <si>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</si>
  <si>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</si>
  <si>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</si>
  <si>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</si>
  <si>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</si>
  <si>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</si>
  <si>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</si>
  <si>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</si>
  <si>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</si>
  <si>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</si>
  <si>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</si>
  <si>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</si>
  <si>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</si>
  <si>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</si>
  <si>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</si>
  <si>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</si>
  <si>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</si>
  <si>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</si>
  <si>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</si>
  <si>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</si>
  <si>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</si>
  <si>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</si>
  <si>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</si>
  <si>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</si>
  <si>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</si>
  <si>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</si>
  <si>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</si>
  <si>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</si>
  <si>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</si>
  <si>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</si>
  <si>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</si>
  <si>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</si>
  <si>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</si>
  <si>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</si>
  <si>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</si>
  <si>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</si>
  <si>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</si>
  <si>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</si>
  <si>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</si>
  <si>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</si>
  <si>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</si>
  <si>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</si>
  <si>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</si>
  <si>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</si>
  <si>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</si>
  <si>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</si>
  <si>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</si>
  <si>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</si>
  <si>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</si>
  <si>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</si>
  <si>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</si>
  <si>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</si>
  <si>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</si>
  <si>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</si>
  <si>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</si>
  <si>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</si>
  <si>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</si>
  <si>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</si>
  <si>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</si>
  <si>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</si>
  <si>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</si>
  <si>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</si>
  <si>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</si>
  <si>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</si>
  <si>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</si>
  <si>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</si>
  <si>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</si>
  <si>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</si>
  <si>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</si>
  <si>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</si>
  <si>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</si>
  <si>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</si>
  <si>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</si>
  <si>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</si>
  <si>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</si>
  <si>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</si>
  <si>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</si>
  <si>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</si>
  <si>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</si>
  <si>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</si>
  <si>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</si>
  <si>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</si>
  <si>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</si>
  <si>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</si>
  <si>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</si>
  <si>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</si>
  <si>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</si>
  <si>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</si>
  <si>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</si>
  <si>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</si>
  <si>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</si>
  <si>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</si>
  <si>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</si>
  <si>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</si>
  <si>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</si>
  <si>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</si>
  <si>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</si>
  <si>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</si>
  <si>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</si>
  <si>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</si>
  <si>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</si>
  <si>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</si>
  <si>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</si>
  <si>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</si>
  <si>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</si>
  <si>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</si>
  <si>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</si>
  <si>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</si>
  <si>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</si>
  <si>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</si>
  <si>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</si>
  <si>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</si>
  <si>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</si>
  <si>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</si>
  <si>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</si>
  <si>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</si>
  <si>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</si>
  <si>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</si>
  <si>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</si>
  <si>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</si>
  <si>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</si>
  <si>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</si>
  <si>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</si>
  <si>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</si>
  <si>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</si>
  <si>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</si>
  <si>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</si>
  <si>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</si>
  <si>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</si>
  <si>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</si>
  <si>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</si>
  <si>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</si>
  <si>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</si>
  <si>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</si>
  <si>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</si>
  <si>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</si>
  <si>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</si>
  <si>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</si>
  <si>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</si>
  <si>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</si>
  <si>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</si>
  <si>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</si>
  <si>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</si>
  <si>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</si>
  <si>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</si>
  <si>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</si>
  <si>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</si>
  <si>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</si>
  <si>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</si>
  <si>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</si>
  <si>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</si>
  <si>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</si>
  <si>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</si>
  <si>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</si>
  <si>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</si>
  <si>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</si>
  <si>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</si>
  <si>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</si>
  <si>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</si>
  <si>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</si>
  <si>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</si>
  <si>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</si>
  <si>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</si>
  <si>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</si>
  <si>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</si>
  <si>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</si>
  <si>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</si>
  <si>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</si>
  <si>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</si>
  <si>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</si>
  <si>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</si>
  <si>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</si>
  <si>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</si>
  <si>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</si>
  <si>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</si>
  <si>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</si>
  <si>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</si>
  <si>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</si>
  <si>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</si>
  <si>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</si>
  <si>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</si>
  <si>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</si>
  <si>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</si>
  <si>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</si>
  <si>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</si>
  <si>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</si>
  <si>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</si>
  <si>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</si>
  <si>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</si>
  <si>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</si>
  <si>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</si>
  <si>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</si>
  <si>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</si>
  <si>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</si>
  <si>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</si>
  <si>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</si>
  <si>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</si>
  <si>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</si>
  <si>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</si>
  <si>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</si>
  <si>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</si>
  <si>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</si>
  <si>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</si>
  <si>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</si>
  <si>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</si>
  <si>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</si>
  <si>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</si>
  <si>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</si>
  <si>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</si>
  <si>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</si>
  <si>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</si>
  <si>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</si>
  <si>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</si>
  <si>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</si>
  <si>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</si>
  <si>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</si>
  <si>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</si>
  <si>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</si>
  <si>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</si>
  <si>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</si>
  <si>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</si>
  <si>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</si>
  <si>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</si>
  <si>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</si>
  <si>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</si>
  <si>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</si>
  <si>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</si>
  <si>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</si>
  <si>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</si>
  <si>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</si>
  <si>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</si>
  <si>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</si>
  <si>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</si>
  <si>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</si>
  <si>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</si>
  <si>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</si>
  <si>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</si>
  <si>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</si>
  <si>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</si>
  <si>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</si>
  <si>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</si>
  <si>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</si>
  <si>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</si>
  <si>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</si>
  <si>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</si>
  <si>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</si>
  <si>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</si>
  <si>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</si>
  <si>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</si>
  <si>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</si>
  <si>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</si>
  <si>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</si>
  <si>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</si>
  <si>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</si>
  <si>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</si>
  <si>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</si>
  <si>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</si>
  <si>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</si>
  <si>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</si>
  <si>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</si>
  <si>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</si>
  <si>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</si>
  <si>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</si>
  <si>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</si>
  <si>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</si>
  <si>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</si>
  <si>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</si>
  <si>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</si>
  <si>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</si>
  <si>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</si>
  <si>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</si>
  <si>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</si>
  <si>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</si>
  <si>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</si>
  <si>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</si>
  <si>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</si>
  <si>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</si>
  <si>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</si>
  <si>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</si>
  <si>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</si>
  <si>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</si>
  <si>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</si>
  <si>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</si>
  <si>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</si>
  <si>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</si>
  <si>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</si>
  <si>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</si>
  <si>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</si>
  <si>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</si>
  <si>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</si>
  <si>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</si>
  <si>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</si>
  <si>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</si>
  <si>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</si>
  <si>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</si>
  <si>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</si>
  <si>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</si>
  <si>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</si>
  <si>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</si>
  <si>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</si>
  <si>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</si>
  <si>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</si>
  <si>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</si>
  <si>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</si>
  <si>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</si>
  <si>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</si>
  <si>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</si>
  <si>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</si>
  <si>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</si>
  <si>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</si>
  <si>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</si>
  <si>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</si>
  <si>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</si>
  <si>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</si>
  <si>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</si>
  <si>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</si>
  <si>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</si>
  <si>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</si>
  <si>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</si>
  <si>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</si>
  <si>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</si>
  <si>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</si>
  <si>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</si>
  <si>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</si>
  <si>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</si>
  <si>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</si>
  <si>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</si>
  <si>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</si>
  <si>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</si>
  <si>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</si>
  <si>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</si>
  <si>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</si>
  <si>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</si>
  <si>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</si>
  <si>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</si>
  <si>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</si>
  <si>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</si>
  <si>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</si>
  <si>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</si>
  <si>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</si>
  <si>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</si>
  <si>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</si>
  <si>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</si>
  <si>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</si>
  <si>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</si>
  <si>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</si>
  <si>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</si>
  <si>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</si>
  <si>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</si>
  <si>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</si>
  <si>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</si>
  <si>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</si>
  <si>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</si>
  <si>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</si>
  <si>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</si>
  <si>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</si>
  <si>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</si>
  <si>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</si>
  <si>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</si>
  <si>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</si>
  <si>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</si>
  <si>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</si>
  <si>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</si>
  <si>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</si>
  <si>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</si>
  <si>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</si>
  <si>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</si>
  <si>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</si>
  <si>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</si>
  <si>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</si>
  <si>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</si>
  <si>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</si>
  <si>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</si>
  <si>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</si>
  <si>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</si>
  <si>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</si>
  <si>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</si>
  <si>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</si>
  <si>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</si>
  <si>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</si>
  <si>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</si>
  <si>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</si>
  <si>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</si>
  <si>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</si>
  <si>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</si>
  <si>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</si>
  <si>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</si>
  <si>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</si>
  <si>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</si>
  <si>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</si>
  <si>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</si>
  <si>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</si>
  <si>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</si>
  <si>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</si>
  <si>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</si>
  <si>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</si>
  <si>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</si>
  <si>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</si>
  <si>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</si>
  <si>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</si>
  <si>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</si>
  <si>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</si>
  <si>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</si>
  <si>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</si>
  <si>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</si>
  <si>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</si>
  <si>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</si>
  <si>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</si>
  <si>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</si>
  <si>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</si>
  <si>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</si>
  <si>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</si>
  <si>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</si>
  <si>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</si>
  <si>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</si>
  <si>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</si>
  <si>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</si>
  <si>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</si>
  <si>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</si>
  <si>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</si>
  <si>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</si>
  <si>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</si>
  <si>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</si>
  <si>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</si>
  <si>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</si>
  <si>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</si>
  <si>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</si>
  <si>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</si>
  <si>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</si>
  <si>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</si>
  <si>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</si>
  <si>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</si>
  <si>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</si>
  <si>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</si>
  <si>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</si>
  <si>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</si>
  <si>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</si>
  <si>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</si>
  <si>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</si>
  <si>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</si>
  <si>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</si>
  <si>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</si>
  <si>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</si>
  <si>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</si>
  <si>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</si>
  <si>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</si>
  <si>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</si>
  <si>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</si>
  <si>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</si>
  <si>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</si>
  <si>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</si>
  <si>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</si>
  <si>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</si>
  <si>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</si>
  <si>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</si>
  <si>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</si>
  <si>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</si>
  <si>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</si>
  <si>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</si>
  <si>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</si>
  <si>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</si>
  <si>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</si>
  <si>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</si>
  <si>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</si>
  <si>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</si>
  <si>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</si>
  <si>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</si>
  <si>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</si>
  <si>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</si>
  <si>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</si>
  <si>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</si>
  <si>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</si>
  <si>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</si>
  <si>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</si>
  <si>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</si>
  <si>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</si>
  <si>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</si>
  <si>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</si>
  <si>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</si>
  <si>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</si>
  <si>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</si>
  <si>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</si>
  <si>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</si>
  <si>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</si>
  <si>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</si>
  <si>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</si>
  <si>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</si>
  <si>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</si>
  <si>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</si>
  <si>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</si>
  <si>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</si>
  <si>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</si>
  <si>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</si>
  <si>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</si>
  <si>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</si>
  <si>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</si>
  <si>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</si>
  <si>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</si>
  <si>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</si>
  <si>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</si>
  <si>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</si>
  <si>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</si>
  <si>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</si>
  <si>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</si>
  <si>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</si>
  <si>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</si>
  <si>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</si>
  <si>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</si>
  <si>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</si>
  <si>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</si>
  <si>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</si>
  <si>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</si>
  <si>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</si>
  <si>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</si>
  <si>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</si>
  <si>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</si>
  <si>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</si>
  <si>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</si>
  <si>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</si>
  <si>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</si>
  <si>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</si>
  <si>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</si>
  <si>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</si>
  <si>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</si>
  <si>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</si>
  <si>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</si>
  <si>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</si>
  <si>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</si>
  <si>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</si>
  <si>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</si>
  <si>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</si>
  <si>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</si>
  <si>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</si>
  <si>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</si>
  <si>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</si>
  <si>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</si>
  <si>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</si>
  <si>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</si>
  <si>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</si>
  <si>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</si>
  <si>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</si>
  <si>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</si>
  <si>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</si>
  <si>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</si>
  <si>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</si>
  <si>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</si>
  <si>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</si>
  <si>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</si>
  <si>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</si>
  <si>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</si>
  <si>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</si>
  <si>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</si>
  <si>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</si>
  <si>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</si>
  <si>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</si>
  <si>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</si>
  <si>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</si>
  <si>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</si>
  <si>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</si>
  <si>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</si>
  <si>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</si>
  <si>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</si>
  <si>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</si>
  <si>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</si>
  <si>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</si>
  <si>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</si>
  <si>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</si>
  <si>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</si>
  <si>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</si>
  <si>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</si>
  <si>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</si>
  <si>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</si>
  <si>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</si>
  <si>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</si>
  <si>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</si>
  <si>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</si>
  <si>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</si>
  <si>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</si>
  <si>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</si>
  <si>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</si>
  <si>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</si>
  <si>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</si>
  <si>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</si>
  <si>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</si>
  <si>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</si>
  <si>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</si>
  <si>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</si>
  <si>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</si>
  <si>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</si>
  <si>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</si>
  <si>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</si>
  <si>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</si>
  <si>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</si>
  <si>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</si>
  <si>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</si>
  <si>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</si>
  <si>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</si>
  <si>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</si>
  <si>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</si>
  <si>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</si>
  <si>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</si>
  <si>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</si>
  <si>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</si>
  <si>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</si>
  <si>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</si>
  <si>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</si>
  <si>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</si>
  <si>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</si>
  <si>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</si>
  <si>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</si>
  <si>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</si>
  <si>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</si>
  <si>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</si>
  <si>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</si>
  <si>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</si>
  <si>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</si>
  <si>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</si>
  <si>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</si>
  <si>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</si>
  <si>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</si>
  <si>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</si>
  <si>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</si>
  <si>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</si>
  <si>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</si>
  <si>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</si>
  <si>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</si>
  <si>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</si>
  <si>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</si>
  <si>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</si>
  <si>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</si>
  <si>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</si>
  <si>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</si>
  <si>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</si>
  <si>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</si>
  <si>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</si>
  <si>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</si>
  <si>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</si>
  <si>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</si>
  <si>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</si>
  <si>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</si>
  <si>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</si>
  <si>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</si>
  <si>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</si>
  <si>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</si>
  <si>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</si>
  <si>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</si>
  <si>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</si>
  <si>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</si>
  <si>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</si>
  <si>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</si>
  <si>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</si>
  <si>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</si>
  <si>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</si>
  <si>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</si>
  <si>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</si>
  <si>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</si>
  <si>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</si>
  <si>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</si>
  <si>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</si>
  <si>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</si>
  <si>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</si>
  <si>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</si>
  <si>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</si>
  <si>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</si>
  <si>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</si>
  <si>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</si>
  <si>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</si>
  <si>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</si>
  <si>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</si>
  <si>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</si>
  <si>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</si>
  <si>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</si>
  <si>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</si>
  <si>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</si>
  <si>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</si>
  <si>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</si>
  <si>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</si>
  <si>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</si>
  <si>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</si>
  <si>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</si>
  <si>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</si>
  <si>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</si>
  <si>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</si>
  <si>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</si>
  <si>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</si>
  <si>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</si>
  <si>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</si>
  <si>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</si>
  <si>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</si>
  <si>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</si>
  <si>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</si>
  <si>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</si>
  <si>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</si>
  <si>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</si>
  <si>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</si>
  <si>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</si>
  <si>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</si>
  <si>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</si>
  <si>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</si>
  <si>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</si>
  <si>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</si>
  <si>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</si>
  <si>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</si>
  <si>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</si>
  <si>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</si>
  <si>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</si>
  <si>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</si>
  <si>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</si>
  <si>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</si>
  <si>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</si>
  <si>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</si>
  <si>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</si>
  <si>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</si>
  <si>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</si>
  <si>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</si>
  <si>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</si>
  <si>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</si>
  <si>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</si>
  <si>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</si>
  <si>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</si>
  <si>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</si>
  <si>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</si>
  <si>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</si>
  <si>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</si>
  <si>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</si>
  <si>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</si>
  <si>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</si>
  <si>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</si>
  <si>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</si>
  <si>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</si>
  <si>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</si>
  <si>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</si>
  <si>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</si>
  <si>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</si>
  <si>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</si>
  <si>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</si>
  <si>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</si>
  <si>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</si>
  <si>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</si>
  <si>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</si>
  <si>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</si>
  <si>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</si>
  <si>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</si>
  <si>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</si>
  <si>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</si>
  <si>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</si>
  <si>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</si>
  <si>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</si>
  <si>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</si>
  <si>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</si>
  <si>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</si>
  <si>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</si>
  <si>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</si>
  <si>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</si>
  <si>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</si>
  <si>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</si>
  <si>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</si>
  <si>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</si>
  <si>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</si>
  <si>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</si>
  <si>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</si>
  <si>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</si>
  <si>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</si>
  <si>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</si>
  <si>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</si>
  <si>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</si>
  <si>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</si>
  <si>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</si>
  <si>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</si>
  <si>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</si>
  <si>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</si>
  <si>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</si>
  <si>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</si>
  <si>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</si>
  <si>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</si>
  <si>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</si>
  <si>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</si>
  <si>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</si>
  <si>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</si>
  <si>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</si>
  <si>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</si>
  <si>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</si>
  <si>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</si>
  <si>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</si>
  <si>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</si>
  <si>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</si>
  <si>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</si>
  <si>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</si>
  <si>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</si>
  <si>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</si>
  <si>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</si>
  <si>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</si>
  <si>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</si>
  <si>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</si>
  <si>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</si>
  <si>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</si>
  <si>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</si>
  <si>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</si>
  <si>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</si>
  <si>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</si>
  <si>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</si>
  <si>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</si>
  <si>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</si>
  <si>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</si>
  <si>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</si>
  <si>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</si>
  <si>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</si>
  <si>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</si>
  <si>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</si>
  <si>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</si>
  <si>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</si>
  <si>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</si>
  <si>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</si>
  <si>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</si>
  <si>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</si>
  <si>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</si>
  <si>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</si>
  <si>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</si>
  <si>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</si>
  <si>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</si>
  <si>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</si>
  <si>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</si>
  <si>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</si>
  <si>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</si>
  <si>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</si>
  <si>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</si>
  <si>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</si>
  <si>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</si>
  <si>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</si>
  <si>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</si>
  <si>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</si>
  <si>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</si>
  <si>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</si>
  <si>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</si>
  <si>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</si>
  <si>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</si>
  <si>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</si>
  <si>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</si>
  <si>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</si>
  <si>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</si>
  <si>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</si>
  <si>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</si>
  <si>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</si>
  <si>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</si>
  <si>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</si>
  <si>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</si>
  <si>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</si>
  <si>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</si>
  <si>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</si>
  <si>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</si>
  <si>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</si>
  <si>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</si>
  <si>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</si>
  <si>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</si>
  <si>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</si>
  <si>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</si>
  <si>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</si>
  <si>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</si>
  <si>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</si>
  <si>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</si>
  <si>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</si>
  <si>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</si>
  <si>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</si>
  <si>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</si>
  <si>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</si>
  <si>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</si>
  <si>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</si>
  <si>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</si>
  <si>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</si>
  <si>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</si>
  <si>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</si>
  <si>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</si>
  <si>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</si>
  <si>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</si>
  <si>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</si>
  <si>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</si>
  <si>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</si>
  <si>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</si>
  <si>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</si>
  <si>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</si>
  <si>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</si>
  <si>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</si>
  <si>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</si>
  <si>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</si>
  <si>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</si>
  <si>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</si>
  <si>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</si>
  <si>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</si>
  <si>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</si>
  <si>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</si>
  <si>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</si>
  <si>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</si>
  <si>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</si>
  <si>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</si>
  <si>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</si>
  <si>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</si>
  <si>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</si>
  <si>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</si>
  <si>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</si>
  <si>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</si>
  <si>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</si>
  <si>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</si>
  <si>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</si>
  <si>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</si>
  <si>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</si>
  <si>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</si>
  <si>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</si>
  <si>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</si>
  <si>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</si>
  <si>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</si>
  <si>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</si>
  <si>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</si>
  <si>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</si>
  <si>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</si>
  <si>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</si>
  <si>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</si>
  <si>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</si>
  <si>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</si>
  <si>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</si>
  <si>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</si>
  <si>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</si>
  <si>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</si>
  <si>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</si>
  <si>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</si>
  <si>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</si>
  <si>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</si>
  <si>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</si>
  <si>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</si>
  <si>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</si>
  <si>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</si>
  <si>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</si>
  <si>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</si>
  <si>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</si>
  <si>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</si>
  <si>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</si>
  <si>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</si>
  <si>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</si>
  <si>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</si>
  <si>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</si>
  <si>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</si>
  <si>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</si>
  <si>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</si>
  <si>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</si>
  <si>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</si>
  <si>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</si>
  <si>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</si>
  <si>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</si>
  <si>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</si>
  <si>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</si>
  <si>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</si>
  <si>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</si>
  <si>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</si>
  <si>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</si>
  <si>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</si>
  <si>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</si>
  <si>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</si>
  <si>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</si>
  <si>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</si>
  <si>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</si>
  <si>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</si>
  <si>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</si>
  <si>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</si>
  <si>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</si>
  <si>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</si>
  <si>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</si>
  <si>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</si>
  <si>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</si>
  <si>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</si>
  <si>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</si>
  <si>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</si>
  <si>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</si>
  <si>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</si>
  <si>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</si>
  <si>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</si>
  <si>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</si>
  <si>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</si>
  <si>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</si>
  <si>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</si>
  <si>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</si>
  <si>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</si>
  <si>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</si>
  <si>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</si>
  <si>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</si>
  <si>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</si>
  <si>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</si>
  <si>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</si>
  <si>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</si>
  <si>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</si>
  <si>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</si>
  <si>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</si>
  <si>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</si>
  <si>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</si>
  <si>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</si>
  <si>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</si>
  <si>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</si>
  <si>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</si>
  <si>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</si>
  <si>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</si>
  <si>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</si>
  <si>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</si>
  <si>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</si>
  <si>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</si>
  <si>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</si>
  <si>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</si>
  <si>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</si>
  <si>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</si>
  <si>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</si>
  <si>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</si>
  <si>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</si>
  <si>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</si>
  <si>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</si>
  <si>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</si>
  <si>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</si>
  <si>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</si>
  <si>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</si>
  <si>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</si>
  <si>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</si>
  <si>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</si>
  <si>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</si>
  <si>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</si>
  <si>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</si>
  <si>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</si>
  <si>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</si>
  <si>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</si>
  <si>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</si>
  <si>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</si>
  <si>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</si>
  <si>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</si>
  <si>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</si>
  <si>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</si>
  <si>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</si>
  <si>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</si>
  <si>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</si>
  <si>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</si>
  <si>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</si>
  <si>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</si>
  <si>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</si>
  <si>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</si>
  <si>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</si>
  <si>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</si>
  <si>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</si>
  <si>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</si>
  <si>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</si>
  <si>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</si>
  <si>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</si>
  <si>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</si>
  <si>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</si>
  <si>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</si>
  <si>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</si>
  <si>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</si>
  <si>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</si>
  <si>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</si>
  <si>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</si>
  <si>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</si>
  <si>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</si>
  <si>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</si>
  <si>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</si>
  <si>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</si>
  <si>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</si>
  <si>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</si>
  <si>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</si>
  <si>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</si>
  <si>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</si>
  <si>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</si>
  <si>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</si>
  <si>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</si>
  <si>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</si>
  <si>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</si>
  <si>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</si>
  <si>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</si>
  <si>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</si>
  <si>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</si>
  <si>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</si>
  <si>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</si>
  <si>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</si>
  <si>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</si>
  <si>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</si>
  <si>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</si>
  <si>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</si>
  <si>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</si>
  <si>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</si>
  <si>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</si>
  <si>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</si>
  <si>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</si>
  <si>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</si>
  <si>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</si>
  <si>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</si>
  <si>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</si>
  <si>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</si>
  <si>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</si>
  <si>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</si>
  <si>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</si>
  <si>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</si>
  <si>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</si>
  <si>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</si>
  <si>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</si>
  <si>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</si>
  <si>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</si>
  <si>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</si>
  <si>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</si>
  <si>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</si>
  <si>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</si>
  <si>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</si>
  <si>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</si>
  <si>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</si>
  <si>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</si>
  <si>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</si>
  <si>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</si>
  <si>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</si>
  <si>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</si>
  <si>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</si>
  <si>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</si>
  <si>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</si>
  <si>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</si>
  <si>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</si>
  <si>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</si>
  <si>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</si>
  <si>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</si>
  <si>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</si>
  <si>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</si>
  <si>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</si>
  <si>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</si>
  <si>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</si>
  <si>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</si>
  <si>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</si>
  <si>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</si>
  <si>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</si>
  <si>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</si>
  <si>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</si>
  <si>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</si>
  <si>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</si>
  <si>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</si>
  <si>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</si>
  <si>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</si>
  <si>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</si>
  <si>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</si>
  <si>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</si>
  <si>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</si>
  <si>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</si>
  <si>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</si>
  <si>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</si>
  <si>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</si>
  <si>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</si>
  <si>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</si>
  <si>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</si>
  <si>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</si>
  <si>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</si>
  <si>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</si>
  <si>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</si>
  <si>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</si>
  <si>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</si>
  <si>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</si>
  <si>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</si>
  <si>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</si>
  <si>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</si>
  <si>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</si>
  <si>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</si>
  <si>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</si>
  <si>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</si>
  <si>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</si>
  <si>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</si>
  <si>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</si>
  <si>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</si>
  <si>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</si>
  <si>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</si>
  <si>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</si>
  <si>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</si>
  <si>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</si>
  <si>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</si>
  <si>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</si>
  <si>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</si>
  <si>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</si>
  <si>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</si>
  <si>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</si>
  <si>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</si>
  <si>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</si>
  <si>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</si>
  <si>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</si>
  <si>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</si>
  <si>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</si>
  <si>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</si>
  <si>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</si>
  <si>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</si>
  <si>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</si>
  <si>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</si>
  <si>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</si>
  <si>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</si>
  <si>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</si>
  <si>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</si>
  <si>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</si>
  <si>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</si>
  <si>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</si>
  <si>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</si>
  <si>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</si>
  <si>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</si>
  <si>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</si>
  <si>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</si>
  <si>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</si>
  <si>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</si>
  <si>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</si>
  <si>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</si>
  <si>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</si>
  <si>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</si>
  <si>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</si>
  <si>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</si>
  <si>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</si>
  <si>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</si>
  <si>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</si>
  <si>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</si>
  <si>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</si>
  <si>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</si>
  <si>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</si>
  <si>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</si>
  <si>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</si>
  <si>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</si>
  <si>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</si>
  <si>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</si>
  <si>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</si>
  <si>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</si>
  <si>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</si>
  <si>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</si>
  <si>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</si>
  <si>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</si>
  <si>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</si>
  <si>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</si>
  <si>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</si>
  <si>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</si>
  <si>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</si>
  <si>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</si>
  <si>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</si>
  <si>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</si>
  <si>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</si>
  <si>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</si>
  <si>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</si>
  <si>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</si>
  <si>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</si>
  <si>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</si>
  <si>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</si>
  <si>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</si>
  <si>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</si>
  <si>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</si>
  <si>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</si>
  <si>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</si>
  <si>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</si>
  <si>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</si>
  <si>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</si>
  <si>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</si>
  <si>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</si>
  <si>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</si>
  <si>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</si>
  <si>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</si>
  <si>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</si>
  <si>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</si>
  <si>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</si>
  <si>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</si>
  <si>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</si>
  <si>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</si>
  <si>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</si>
  <si>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</si>
  <si>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</si>
  <si>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</si>
  <si>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</si>
  <si>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</si>
  <si>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</si>
  <si>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</si>
  <si>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</si>
  <si>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</si>
  <si>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</si>
  <si>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</si>
  <si>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</si>
  <si>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</si>
  <si>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</si>
  <si>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</si>
  <si>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</si>
  <si>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</si>
  <si>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</si>
  <si>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</si>
  <si>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</si>
  <si>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</si>
  <si>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</si>
  <si>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</si>
  <si>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</si>
  <si>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</si>
  <si>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</si>
  <si>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</si>
  <si>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</si>
  <si>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</si>
  <si>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</si>
  <si>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</si>
  <si>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</si>
  <si>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</si>
  <si>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</si>
  <si>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</si>
  <si>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</si>
  <si>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</si>
  <si>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</si>
  <si>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</si>
  <si>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</si>
  <si>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</si>
  <si>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</si>
  <si>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</si>
  <si>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</si>
  <si>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</si>
  <si>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</si>
  <si>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</si>
  <si>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</si>
  <si>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</si>
  <si>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</si>
  <si>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</si>
  <si>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</si>
  <si>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</si>
  <si>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</si>
  <si>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</si>
  <si>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</si>
  <si>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</si>
  <si>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</si>
  <si>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</si>
  <si>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</si>
  <si>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</si>
  <si>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</si>
  <si>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</si>
  <si>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</si>
  <si>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</si>
  <si>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</si>
  <si>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</si>
  <si>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</si>
  <si>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</si>
  <si>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</si>
  <si>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</si>
  <si>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</si>
  <si>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</si>
  <si>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</si>
  <si>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</si>
  <si>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</si>
  <si>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</si>
  <si>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</si>
  <si>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</si>
  <si>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</si>
  <si>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</si>
  <si>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</si>
  <si>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</si>
  <si>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</si>
  <si>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</si>
  <si>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</si>
  <si>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</si>
  <si>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</si>
  <si>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</si>
  <si>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</si>
  <si>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</si>
  <si>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</si>
  <si>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</si>
  <si>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</si>
  <si>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</si>
  <si>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</si>
  <si>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</si>
  <si>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</si>
  <si>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</si>
  <si>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</si>
  <si>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</si>
  <si>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</si>
  <si>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</si>
  <si>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</si>
  <si>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</si>
  <si>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</si>
  <si>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</si>
  <si>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</si>
  <si>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</si>
  <si>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</si>
  <si>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</si>
  <si>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</si>
  <si>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</si>
  <si>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</si>
  <si>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</si>
  <si>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</si>
  <si>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</si>
  <si>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</si>
  <si>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</si>
  <si>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</si>
  <si>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</si>
  <si>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</si>
  <si>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</si>
  <si>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</si>
  <si>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</si>
  <si>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</si>
  <si>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</si>
  <si>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</si>
  <si>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</si>
  <si>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</si>
  <si>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</si>
  <si>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</si>
  <si>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</si>
  <si>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</si>
  <si>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</si>
  <si>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</si>
  <si>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</si>
  <si>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</si>
  <si>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</si>
  <si>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</si>
  <si>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</si>
  <si>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</si>
  <si>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</si>
  <si>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</si>
  <si>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</si>
  <si>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</si>
  <si>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</si>
  <si>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</si>
  <si>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</si>
  <si>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</si>
  <si>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</si>
  <si>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</si>
  <si>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</si>
  <si>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</si>
  <si>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</si>
  <si>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</si>
  <si>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</si>
  <si>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</si>
  <si>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</si>
  <si>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</si>
  <si>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</si>
  <si>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</si>
  <si>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</si>
  <si>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</si>
  <si>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</si>
  <si>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</si>
  <si>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</si>
  <si>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</si>
  <si>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</si>
  <si>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</si>
  <si>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</si>
  <si>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</si>
  <si>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</si>
  <si>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</si>
  <si>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</si>
  <si>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</si>
  <si>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</si>
  <si>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</si>
  <si>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</si>
  <si>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</si>
  <si>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</si>
  <si>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</si>
  <si>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</si>
  <si>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</si>
  <si>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</si>
  <si>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</si>
  <si>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</si>
  <si>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</si>
  <si>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</si>
  <si>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</si>
  <si>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</si>
  <si>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</si>
  <si>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</si>
  <si>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</si>
  <si>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</si>
  <si>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</si>
  <si>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</si>
  <si>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</si>
  <si>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</si>
  <si>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</si>
  <si>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</si>
  <si>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</si>
  <si>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</si>
  <si>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</si>
  <si>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</si>
  <si>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</si>
  <si>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</si>
  <si>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</si>
  <si>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</si>
  <si>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</si>
  <si>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</si>
  <si>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</si>
  <si>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</si>
  <si>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</si>
  <si>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</si>
  <si>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</si>
  <si>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</si>
  <si>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</si>
  <si>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</si>
  <si>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</si>
  <si>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</si>
  <si>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</si>
  <si>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</si>
  <si>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</si>
  <si>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</si>
  <si>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</si>
  <si>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</si>
  <si>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</si>
  <si>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</si>
  <si>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</si>
  <si>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</si>
  <si>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</si>
  <si>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</si>
  <si>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</si>
  <si>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</si>
  <si>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</si>
  <si>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</si>
  <si>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</si>
  <si>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</si>
  <si>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</si>
  <si>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</si>
  <si>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</si>
  <si>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</si>
  <si>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</si>
  <si>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</si>
  <si>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</si>
  <si>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</si>
  <si>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</si>
  <si>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</si>
  <si>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</si>
  <si>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</si>
  <si>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</si>
  <si>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</si>
  <si>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</si>
  <si>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</si>
  <si>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</si>
  <si>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</si>
  <si>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</si>
  <si>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</si>
  <si>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</si>
  <si>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</si>
  <si>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</si>
  <si>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</si>
  <si>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</si>
  <si>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</si>
  <si>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</si>
  <si>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</si>
  <si>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</si>
  <si>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</si>
  <si>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</si>
  <si>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</si>
  <si>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</si>
  <si>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</si>
  <si>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</si>
  <si>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</si>
  <si>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</si>
  <si>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</si>
  <si>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</si>
  <si>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</si>
  <si>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</si>
  <si>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</si>
  <si>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</si>
  <si>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</si>
  <si>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</si>
  <si>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</si>
  <si>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</si>
  <si>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</si>
  <si>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</si>
  <si>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</si>
  <si>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</si>
  <si>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</si>
  <si>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</si>
  <si>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</si>
  <si>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</si>
  <si>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</si>
  <si>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</si>
  <si>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</si>
  <si>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</si>
  <si>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</si>
  <si>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</si>
  <si>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</si>
  <si>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</si>
  <si>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</si>
  <si>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</si>
  <si>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</si>
  <si>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</si>
  <si>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</si>
  <si>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</si>
  <si>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</si>
  <si>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</si>
  <si>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</si>
  <si>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</si>
  <si>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</si>
  <si>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</si>
  <si>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</si>
  <si>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</si>
  <si>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</si>
  <si>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</si>
  <si>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</si>
  <si>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</si>
  <si>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</si>
  <si>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</si>
  <si>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</si>
  <si>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</si>
  <si>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</si>
  <si>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</si>
  <si>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</si>
  <si>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</si>
  <si>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</si>
  <si>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</si>
  <si>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</si>
  <si>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</si>
  <si>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</si>
  <si>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</si>
  <si>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</si>
  <si>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</si>
  <si>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</si>
  <si>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</si>
  <si>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</si>
  <si>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</si>
  <si>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</si>
  <si>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</si>
  <si>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</si>
  <si>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</si>
  <si>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</si>
  <si>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</si>
  <si>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</si>
  <si>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</si>
  <si>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</si>
  <si>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</si>
  <si>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</si>
  <si>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</si>
  <si>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</si>
  <si>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</si>
  <si>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</si>
  <si>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</si>
  <si>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</si>
  <si>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</si>
  <si>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</si>
  <si>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</si>
  <si>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</si>
  <si>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</si>
  <si>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</si>
  <si>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</si>
  <si>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</si>
  <si>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</si>
  <si>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</si>
  <si>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</si>
  <si>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</si>
  <si>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</si>
  <si>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</si>
  <si>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</si>
  <si>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</si>
  <si>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</si>
  <si>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</si>
  <si>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</si>
  <si>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</si>
  <si>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</si>
  <si>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</si>
  <si>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</si>
  <si>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</si>
  <si>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</si>
  <si>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</si>
  <si>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</si>
  <si>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</si>
  <si>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</si>
  <si>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</si>
  <si>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</si>
  <si>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</si>
  <si>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</si>
  <si>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</si>
  <si>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</si>
  <si>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</si>
  <si>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</si>
  <si>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</si>
  <si>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</si>
  <si>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</si>
  <si>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</si>
  <si>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</si>
  <si>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</si>
  <si>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</si>
  <si>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</si>
  <si>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</si>
  <si>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Micross Hi-Rel RF Solutions</t>
  </si>
  <si>
    <t>Stephen Keledjian</t>
  </si>
  <si>
    <t>stephen.keledjian@micross.com</t>
  </si>
  <si>
    <t>978-425-0400</t>
  </si>
  <si>
    <t>Quality Manager</t>
  </si>
  <si>
    <t>https://www.micross.com/uploads/8858756c-6ff4-4dd9-bbaf-c0a836384d9d/Micross_Shirley_Conflict_Minerals_Policy.pdf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</si>
</sst>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stephen.keledjian@micros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micross.com/uploads/8858756c-6ff4-4dd9-bbaf-c0a836384d9d/Micross_Shirley_Conflict_Minerals_Policy.pdf" TargetMode="External"/><Relationship Id="rId4" Type="http://schemas.openxmlformats.org/officeDocument/2006/relationships/hyperlink" Target="mailto:stephen.keledjian@micros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8"/>
      <c r="B2" s="5" t="s">
        <v>818</v>
      </c>
      <c r="C2" s="3"/>
      <c r="D2" s="175"/>
      <c r="E2" s="3"/>
      <c r="F2" s="3"/>
      <c r="G2" s="25"/>
    </row>
    <row r="3" spans="1:7">
      <c r="A3" s="308"/>
      <c r="B3" s="3" t="s">
        <v>811</v>
      </c>
      <c r="C3" s="5"/>
      <c r="D3" s="176"/>
      <c r="E3" s="3"/>
      <c r="F3" s="5"/>
      <c r="G3" s="25"/>
    </row>
    <row r="4" spans="1:7" ht="15">
      <c r="A4" s="308"/>
      <c r="B4" s="30" t="s">
        <v>820</v>
      </c>
      <c r="C4" s="6"/>
      <c r="D4" s="177"/>
      <c r="E4" s="3"/>
      <c r="F4" s="6"/>
      <c r="G4" s="25"/>
    </row>
    <row r="5" spans="1:7">
      <c r="A5" s="308"/>
      <c r="B5" s="29" t="s">
        <v>1009</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821</v>
      </c>
      <c r="C9" s="311"/>
      <c r="D9" s="311"/>
      <c r="E9" s="311"/>
      <c r="F9" s="311"/>
      <c r="G9" s="25"/>
    </row>
    <row r="10" spans="1:7" ht="27" customHeight="1">
      <c r="A10" s="308"/>
      <c r="B10" s="312" t="s">
        <v>425</v>
      </c>
      <c r="C10" s="312"/>
      <c r="D10" s="312"/>
      <c r="E10" s="312"/>
      <c r="F10" s="312"/>
      <c r="G10" s="25"/>
    </row>
    <row r="11" spans="1:7" ht="27" customHeight="1">
      <c r="A11" s="308"/>
      <c r="B11" s="313"/>
      <c r="C11" s="313"/>
      <c r="D11" s="313"/>
      <c r="E11" s="313"/>
      <c r="F11" s="313"/>
      <c r="G11" s="25"/>
    </row>
    <row r="12" spans="1:7">
      <c r="A12" s="308"/>
      <c r="B12" s="31" t="s">
        <v>819</v>
      </c>
      <c r="C12" s="32" t="s">
        <v>822</v>
      </c>
      <c r="D12" s="179" t="s">
        <v>823</v>
      </c>
      <c r="E12" s="32" t="s">
        <v>595</v>
      </c>
      <c r="F12" s="32" t="s">
        <v>596</v>
      </c>
      <c r="G12" s="25"/>
    </row>
    <row r="13" spans="1:7" ht="20">
      <c r="A13" s="308"/>
      <c r="B13" s="2">
        <v>1</v>
      </c>
      <c r="C13" s="27" t="s">
        <v>1057</v>
      </c>
      <c r="D13" s="28" t="s">
        <v>847</v>
      </c>
      <c r="E13" s="163" t="s">
        <v>824</v>
      </c>
      <c r="F13" s="163"/>
      <c r="G13" s="25"/>
    </row>
    <row r="14" spans="1:7" ht="30">
      <c r="A14" s="308"/>
      <c r="B14" s="2">
        <v>2</v>
      </c>
      <c r="C14" s="27" t="s">
        <v>1057</v>
      </c>
      <c r="D14" s="28" t="s">
        <v>994</v>
      </c>
      <c r="E14" s="163" t="s">
        <v>515</v>
      </c>
      <c r="F14" s="163" t="s">
        <v>516</v>
      </c>
      <c r="G14" s="25"/>
    </row>
    <row r="15" spans="1:7" ht="89.15" customHeight="1">
      <c r="A15" s="308"/>
      <c r="B15" s="293">
        <v>2.0099999999999998</v>
      </c>
      <c r="C15" s="305" t="s">
        <v>1057</v>
      </c>
      <c r="D15" s="314" t="s">
        <v>2198</v>
      </c>
      <c r="E15" s="164" t="s">
        <v>597</v>
      </c>
      <c r="F15" s="164" t="s">
        <v>600</v>
      </c>
      <c r="G15" s="25"/>
    </row>
    <row r="16" spans="1:7" ht="99" customHeight="1">
      <c r="A16" s="308"/>
      <c r="B16" s="294"/>
      <c r="C16" s="306"/>
      <c r="D16" s="315"/>
      <c r="E16" s="165"/>
      <c r="F16" s="165" t="s">
        <v>598</v>
      </c>
      <c r="G16" s="25"/>
    </row>
    <row r="17" spans="1:7" ht="63" customHeight="1">
      <c r="A17" s="308"/>
      <c r="B17" s="295"/>
      <c r="C17" s="307"/>
      <c r="D17" s="316"/>
      <c r="E17" s="27"/>
      <c r="F17" s="27" t="s">
        <v>599</v>
      </c>
      <c r="G17" s="25"/>
    </row>
    <row r="18" spans="1:7" ht="117" customHeight="1">
      <c r="A18" s="308"/>
      <c r="B18" s="293">
        <v>2.02</v>
      </c>
      <c r="C18" s="305" t="s">
        <v>1057</v>
      </c>
      <c r="D18" s="314" t="s">
        <v>2199</v>
      </c>
      <c r="E18" s="164" t="s">
        <v>426</v>
      </c>
      <c r="F18" s="164" t="s">
        <v>510</v>
      </c>
      <c r="G18" s="25"/>
    </row>
    <row r="19" spans="1:7" ht="71.150000000000006" customHeight="1">
      <c r="A19" s="308"/>
      <c r="B19" s="294"/>
      <c r="C19" s="306"/>
      <c r="D19" s="315"/>
      <c r="E19" s="165" t="s">
        <v>514</v>
      </c>
      <c r="F19" s="165" t="s">
        <v>427</v>
      </c>
      <c r="G19" s="25"/>
    </row>
    <row r="20" spans="1:7" ht="90.75" customHeight="1">
      <c r="A20" s="308"/>
      <c r="B20" s="294"/>
      <c r="C20" s="306"/>
      <c r="D20" s="315"/>
      <c r="E20" s="165"/>
      <c r="F20" s="165" t="s">
        <v>602</v>
      </c>
      <c r="G20" s="25"/>
    </row>
    <row r="21" spans="1:7" ht="74.25" customHeight="1">
      <c r="A21" s="308"/>
      <c r="B21" s="295"/>
      <c r="C21" s="307"/>
      <c r="D21" s="316"/>
      <c r="E21" s="27"/>
      <c r="F21" s="27" t="s">
        <v>601</v>
      </c>
      <c r="G21" s="25"/>
    </row>
    <row r="22" spans="1:7" ht="90" customHeight="1">
      <c r="A22" s="308"/>
      <c r="B22" s="299">
        <v>2.0299999999999998</v>
      </c>
      <c r="C22" s="299" t="s">
        <v>794</v>
      </c>
      <c r="D22" s="302" t="s">
        <v>2200</v>
      </c>
      <c r="E22" s="305" t="s">
        <v>424</v>
      </c>
      <c r="F22" s="164" t="s">
        <v>447</v>
      </c>
      <c r="G22" s="25"/>
    </row>
    <row r="23" spans="1:7" ht="109.5" customHeight="1">
      <c r="A23" s="308"/>
      <c r="B23" s="300"/>
      <c r="C23" s="300"/>
      <c r="D23" s="303"/>
      <c r="E23" s="306"/>
      <c r="F23" s="165" t="s">
        <v>795</v>
      </c>
      <c r="G23" s="25"/>
    </row>
    <row r="24" spans="1:7" ht="74.25" customHeight="1">
      <c r="A24" s="308"/>
      <c r="B24" s="301"/>
      <c r="C24" s="301"/>
      <c r="D24" s="304"/>
      <c r="E24" s="307"/>
      <c r="F24" s="27" t="s">
        <v>423</v>
      </c>
      <c r="G24" s="25"/>
    </row>
    <row r="25" spans="1:7" ht="72" customHeight="1">
      <c r="A25" s="308"/>
      <c r="B25" s="2" t="s">
        <v>445</v>
      </c>
      <c r="C25" s="27" t="s">
        <v>446</v>
      </c>
      <c r="D25" s="28" t="s">
        <v>2201</v>
      </c>
      <c r="E25" s="27" t="s">
        <v>2196</v>
      </c>
      <c r="F25" s="27" t="s">
        <v>448</v>
      </c>
      <c r="G25" s="25"/>
    </row>
    <row r="26" spans="1:7" ht="98.15" customHeight="1">
      <c r="A26" s="308"/>
      <c r="B26" s="296">
        <v>3</v>
      </c>
      <c r="C26" s="293" t="s">
        <v>66</v>
      </c>
      <c r="D26" s="314" t="s">
        <v>2202</v>
      </c>
      <c r="E26" s="305" t="s">
        <v>0</v>
      </c>
      <c r="F26" s="164" t="s">
        <v>60</v>
      </c>
      <c r="G26" s="25"/>
    </row>
    <row r="27" spans="1:7" ht="90" customHeight="1">
      <c r="A27" s="308"/>
      <c r="B27" s="297"/>
      <c r="C27" s="294"/>
      <c r="D27" s="315"/>
      <c r="E27" s="306"/>
      <c r="F27" s="165" t="s">
        <v>55</v>
      </c>
      <c r="G27" s="25"/>
    </row>
    <row r="28" spans="1:7" ht="19.399999999999999" customHeight="1">
      <c r="A28" s="308"/>
      <c r="B28" s="297"/>
      <c r="C28" s="294"/>
      <c r="D28" s="315"/>
      <c r="E28" s="306"/>
      <c r="F28" s="165" t="s">
        <v>56</v>
      </c>
      <c r="G28" s="25"/>
    </row>
    <row r="29" spans="1:7" ht="74.5" customHeight="1">
      <c r="A29" s="308"/>
      <c r="B29" s="297"/>
      <c r="C29" s="294"/>
      <c r="D29" s="315"/>
      <c r="E29" s="306"/>
      <c r="F29" s="165" t="s">
        <v>57</v>
      </c>
      <c r="G29" s="25"/>
    </row>
    <row r="30" spans="1:7" ht="62.5" customHeight="1">
      <c r="A30" s="308"/>
      <c r="B30" s="297"/>
      <c r="C30" s="294"/>
      <c r="D30" s="315"/>
      <c r="E30" s="306"/>
      <c r="F30" s="165" t="s">
        <v>58</v>
      </c>
      <c r="G30" s="25"/>
    </row>
    <row r="31" spans="1:7" ht="81" customHeight="1">
      <c r="A31" s="308"/>
      <c r="B31" s="297"/>
      <c r="C31" s="294"/>
      <c r="D31" s="315"/>
      <c r="E31" s="306"/>
      <c r="F31" s="165" t="s">
        <v>59</v>
      </c>
      <c r="G31" s="25"/>
    </row>
    <row r="32" spans="1:7" ht="48.75" customHeight="1">
      <c r="A32" s="308"/>
      <c r="B32" s="297"/>
      <c r="C32" s="294"/>
      <c r="D32" s="315"/>
      <c r="E32" s="306"/>
      <c r="F32" s="165" t="s">
        <v>62</v>
      </c>
      <c r="G32" s="25"/>
    </row>
    <row r="33" spans="1:7" ht="98.5" customHeight="1">
      <c r="A33" s="308"/>
      <c r="B33" s="297"/>
      <c r="C33" s="294"/>
      <c r="D33" s="315"/>
      <c r="E33" s="306"/>
      <c r="F33" s="165" t="s">
        <v>61</v>
      </c>
      <c r="G33" s="25"/>
    </row>
    <row r="34" spans="1:7" ht="89.15" customHeight="1">
      <c r="A34" s="308"/>
      <c r="B34" s="297"/>
      <c r="C34" s="294"/>
      <c r="D34" s="315"/>
      <c r="E34" s="306"/>
      <c r="F34" s="165" t="s">
        <v>63</v>
      </c>
      <c r="G34" s="25"/>
    </row>
    <row r="35" spans="1:7" ht="29.15" customHeight="1">
      <c r="A35" s="308"/>
      <c r="B35" s="297"/>
      <c r="C35" s="294"/>
      <c r="D35" s="315"/>
      <c r="E35" s="306"/>
      <c r="F35" s="165" t="s">
        <v>64</v>
      </c>
      <c r="G35" s="25"/>
    </row>
    <row r="36" spans="1:7" ht="121">
      <c r="A36" s="308"/>
      <c r="B36" s="298"/>
      <c r="C36" s="295"/>
      <c r="D36" s="316"/>
      <c r="E36" s="307"/>
      <c r="F36" s="166" t="s">
        <v>65</v>
      </c>
      <c r="G36" s="25"/>
    </row>
    <row r="37" spans="1:7" ht="100">
      <c r="A37" s="308"/>
      <c r="B37" s="141">
        <v>3.01</v>
      </c>
      <c r="C37" s="142" t="s">
        <v>66</v>
      </c>
      <c r="D37" s="28" t="s">
        <v>2203</v>
      </c>
      <c r="E37" s="167" t="s">
        <v>1294</v>
      </c>
      <c r="F37" s="168" t="s">
        <v>1396</v>
      </c>
      <c r="G37" s="25"/>
    </row>
    <row r="38" spans="1:7" ht="90">
      <c r="A38" s="308"/>
      <c r="B38" s="141">
        <v>3.02</v>
      </c>
      <c r="C38" s="142" t="s">
        <v>1326</v>
      </c>
      <c r="D38" s="28" t="s">
        <v>2204</v>
      </c>
      <c r="E38" s="167" t="s">
        <v>1341</v>
      </c>
      <c r="F38" s="168" t="s">
        <v>1397</v>
      </c>
      <c r="G38" s="25"/>
    </row>
    <row r="39" spans="1:7" ht="80">
      <c r="A39" s="308"/>
      <c r="B39" s="150">
        <v>4</v>
      </c>
      <c r="C39" s="149" t="s">
        <v>1492</v>
      </c>
      <c r="D39" s="28" t="s">
        <v>2205</v>
      </c>
      <c r="E39" s="27" t="s">
        <v>2151</v>
      </c>
      <c r="F39" s="27" t="s">
        <v>1493</v>
      </c>
      <c r="G39" s="25"/>
    </row>
    <row r="40" spans="1:7" ht="50">
      <c r="A40" s="308"/>
      <c r="B40" s="141">
        <v>4.01</v>
      </c>
      <c r="C40" s="149" t="s">
        <v>1492</v>
      </c>
      <c r="D40" s="28" t="s">
        <v>2207</v>
      </c>
      <c r="E40" s="27" t="s">
        <v>2163</v>
      </c>
      <c r="F40" s="27" t="s">
        <v>2167</v>
      </c>
      <c r="G40" s="25"/>
    </row>
    <row r="41" spans="1:7" ht="50">
      <c r="A41" s="308"/>
      <c r="B41" s="141" t="s">
        <v>2194</v>
      </c>
      <c r="C41" s="149" t="s">
        <v>1492</v>
      </c>
      <c r="D41" s="28" t="s">
        <v>2206</v>
      </c>
      <c r="E41" s="27" t="s">
        <v>2197</v>
      </c>
      <c r="F41" s="27" t="s">
        <v>2195</v>
      </c>
      <c r="G41" s="25"/>
    </row>
    <row r="42" spans="1:7" ht="50">
      <c r="A42" s="308"/>
      <c r="B42" s="141" t="s">
        <v>2228</v>
      </c>
      <c r="C42" s="149" t="s">
        <v>1492</v>
      </c>
      <c r="D42" s="28" t="s">
        <v>2233</v>
      </c>
      <c r="E42" s="27" t="s">
        <v>2196</v>
      </c>
      <c r="F42" s="27" t="s">
        <v>2229</v>
      </c>
      <c r="G42" s="25"/>
    </row>
    <row r="43" spans="1:7" ht="110">
      <c r="A43" s="308"/>
      <c r="B43" s="160">
        <v>4.0999999999999996</v>
      </c>
      <c r="C43" s="149" t="s">
        <v>2232</v>
      </c>
      <c r="D43" s="161">
        <v>42867</v>
      </c>
      <c r="E43" s="169" t="s">
        <v>2235</v>
      </c>
      <c r="F43" s="27" t="s">
        <v>2234</v>
      </c>
      <c r="G43" s="25"/>
    </row>
    <row r="44" spans="1:7" ht="70">
      <c r="A44" s="308"/>
      <c r="B44" s="160">
        <v>4.2</v>
      </c>
      <c r="C44" s="149" t="s">
        <v>2232</v>
      </c>
      <c r="D44" s="161">
        <v>42704</v>
      </c>
      <c r="E44" s="169" t="s">
        <v>2431</v>
      </c>
      <c r="F44" s="27" t="s">
        <v>2406</v>
      </c>
      <c r="G44" s="25"/>
    </row>
    <row r="45" spans="1:7" ht="130">
      <c r="A45" s="308"/>
      <c r="B45" s="202">
        <v>5</v>
      </c>
      <c r="C45" s="149" t="s">
        <v>2232</v>
      </c>
      <c r="D45" s="161">
        <v>42867</v>
      </c>
      <c r="E45" s="169" t="s">
        <v>12652</v>
      </c>
      <c r="F45" s="27" t="s">
        <v>12374</v>
      </c>
      <c r="G45" s="25"/>
    </row>
    <row r="46" spans="1:7" ht="30">
      <c r="A46" s="308"/>
      <c r="B46" s="160">
        <v>5.01</v>
      </c>
      <c r="C46" s="149" t="s">
        <v>2232</v>
      </c>
      <c r="D46" s="161">
        <v>42907</v>
      </c>
      <c r="E46" s="169" t="s">
        <v>15329</v>
      </c>
      <c r="F46" s="27" t="s">
        <v>12374</v>
      </c>
      <c r="G46" s="25"/>
    </row>
    <row r="47" spans="1:7" ht="60">
      <c r="A47" s="308"/>
      <c r="B47" s="160">
        <v>5.0999999999999996</v>
      </c>
      <c r="C47" s="149" t="s">
        <v>2232</v>
      </c>
      <c r="D47" s="161">
        <v>43070</v>
      </c>
      <c r="E47" s="169" t="s">
        <v>12862</v>
      </c>
      <c r="F47" s="27" t="s">
        <v>12863</v>
      </c>
      <c r="G47" s="25"/>
    </row>
    <row r="48" spans="1:7" ht="50">
      <c r="A48" s="308"/>
      <c r="B48" s="160">
        <v>5.1100000000000003</v>
      </c>
      <c r="C48" s="149" t="s">
        <v>13097</v>
      </c>
      <c r="D48" s="161">
        <v>43217</v>
      </c>
      <c r="E48" s="169" t="s">
        <v>13199</v>
      </c>
      <c r="F48" s="27" t="s">
        <v>13124</v>
      </c>
      <c r="G48" s="25"/>
    </row>
    <row r="49" spans="1:7" ht="50">
      <c r="A49" s="308"/>
      <c r="B49" s="160">
        <v>5.12</v>
      </c>
      <c r="C49" s="149" t="s">
        <v>13097</v>
      </c>
      <c r="D49" s="161">
        <v>43581</v>
      </c>
      <c r="E49" s="169" t="s">
        <v>13199</v>
      </c>
      <c r="F49" s="27" t="s">
        <v>13741</v>
      </c>
      <c r="G49" s="25"/>
    </row>
    <row r="50" spans="1:7" ht="70">
      <c r="A50" s="308"/>
      <c r="B50" s="202">
        <v>6</v>
      </c>
      <c r="C50" s="149" t="s">
        <v>13097</v>
      </c>
      <c r="D50" s="161">
        <v>43964</v>
      </c>
      <c r="E50" s="169" t="s">
        <v>13953</v>
      </c>
      <c r="F50" s="27" t="s">
        <v>13744</v>
      </c>
      <c r="G50" s="25"/>
    </row>
    <row r="51" spans="1:7" ht="40">
      <c r="A51" s="308"/>
      <c r="B51" s="160">
        <v>6.01</v>
      </c>
      <c r="C51" s="149" t="s">
        <v>13097</v>
      </c>
      <c r="D51" s="161">
        <v>43970</v>
      </c>
      <c r="E51" s="169" t="s">
        <v>15330</v>
      </c>
      <c r="F51" s="169" t="s">
        <v>13744</v>
      </c>
      <c r="G51" s="25"/>
    </row>
    <row r="52" spans="1:7" ht="40">
      <c r="A52" s="308"/>
      <c r="B52" s="160">
        <v>6.1</v>
      </c>
      <c r="C52" s="149" t="s">
        <v>13097</v>
      </c>
      <c r="D52" s="161">
        <v>44314</v>
      </c>
      <c r="E52" s="169" t="s">
        <v>15323</v>
      </c>
      <c r="F52" s="169" t="s">
        <v>14913</v>
      </c>
      <c r="G52" s="25"/>
    </row>
    <row r="53" spans="1:7" ht="40">
      <c r="A53" s="308"/>
      <c r="B53" s="160">
        <v>6.2</v>
      </c>
      <c r="C53" s="149" t="s">
        <v>13097</v>
      </c>
      <c r="D53" s="161">
        <v>44678</v>
      </c>
      <c r="E53" s="169" t="s">
        <v>15323</v>
      </c>
      <c r="F53" s="169" t="s">
        <v>15322</v>
      </c>
      <c r="G53" s="25"/>
    </row>
    <row r="54" spans="1:7" ht="40">
      <c r="A54" s="308"/>
      <c r="B54" s="160">
        <v>6.21</v>
      </c>
      <c r="C54" s="149" t="s">
        <v>13097</v>
      </c>
      <c r="D54" s="161">
        <v>44687</v>
      </c>
      <c r="E54" s="169" t="s">
        <v>15331</v>
      </c>
      <c r="F54" s="169" t="s">
        <v>15322</v>
      </c>
      <c r="G54" s="25"/>
    </row>
    <row r="55" spans="1:7" ht="40">
      <c r="A55" s="308"/>
      <c r="B55" s="160">
        <v>6.22</v>
      </c>
      <c r="C55" s="149" t="s">
        <v>13097</v>
      </c>
      <c r="D55" s="275">
        <v>44692</v>
      </c>
      <c r="E55" s="169" t="s">
        <v>15330</v>
      </c>
      <c r="F55" s="169" t="s">
        <v>15322</v>
      </c>
      <c r="G55" s="25"/>
    </row>
    <row r="56" spans="1:7" ht="50">
      <c r="A56" s="308"/>
      <c r="B56" s="202">
        <v>6.3</v>
      </c>
      <c r="C56" s="149" t="s">
        <v>13097</v>
      </c>
      <c r="D56" s="275">
        <v>45051</v>
      </c>
      <c r="E56" s="169" t="s">
        <v>15590</v>
      </c>
      <c r="F56" s="169" t="s">
        <v>15371</v>
      </c>
      <c r="G56" s="25"/>
    </row>
    <row r="57" spans="1:7" ht="40">
      <c r="A57" s="308"/>
      <c r="B57" s="160">
        <v>6.31</v>
      </c>
      <c r="C57" s="149" t="s">
        <v>13097</v>
      </c>
      <c r="D57" s="275">
        <v>45072</v>
      </c>
      <c r="E57" s="169" t="s">
        <v>15592</v>
      </c>
      <c r="F57" s="169" t="s">
        <v>15371</v>
      </c>
      <c r="G57" s="25"/>
    </row>
    <row r="58" spans="1:7" ht="40.5" customHeight="1">
      <c r="A58" s="308"/>
      <c r="B58" s="202">
        <v>6.4</v>
      </c>
      <c r="C58" s="149" t="s">
        <v>13097</v>
      </c>
      <c r="D58" s="275">
        <v>45408</v>
      </c>
      <c r="E58" s="169" t="s">
        <v>15594</v>
      </c>
      <c r="F58" s="169" t="s">
        <v>15593</v>
      </c>
      <c r="G58" s="25"/>
    </row>
    <row r="59" spans="1:7" ht="32.5" customHeight="1">
      <c r="A59" s="308"/>
      <c r="B59" s="202">
        <v>6.5</v>
      </c>
      <c r="C59" s="149" t="s">
        <v>13097</v>
      </c>
      <c r="D59" s="275">
        <v>45772</v>
      </c>
      <c r="E59" s="169" t="s">
        <v>15669</v>
      </c>
      <c r="F59" s="169" t="s">
        <v>15720</v>
      </c>
      <c r="G59" s="25"/>
    </row>
    <row r="60" spans="1:7" ht="14" thickBot="1">
      <c r="A60" s="309"/>
      <c r="B60" s="310" t="str">
        <f ca="1">OFFSET(L!$C$1,MATCH("General"&amp;"Cpy",L!$A:$A,0)-1,SL,,)</f>
        <v>© 2025 Responsible Minerals Initiative. All rights reserved.</v>
      </c>
      <c r="C60" s="310"/>
      <c r="D60" s="310"/>
      <c r="E60" s="310"/>
      <c r="F60" s="310"/>
      <c r="G60" s="26"/>
    </row>
    <row r="61" spans="1:7" ht="14"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765625" customWidth="1"/>
    <col min="3" max="3" width="11.843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4"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6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4"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4"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4" thickBot="1">
      <c r="A33" s="75"/>
      <c r="B33" s="153"/>
      <c r="C33" s="153"/>
      <c r="D33" s="322"/>
    </row>
    <row r="34" spans="1:4" ht="14"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89" sqref="D89:E89"/>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4"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15818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5" t="s">
        <v>15819</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15820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3" t="s">
        <v>15818</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15821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5" t="s">
        <v>15819</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3" t="s">
        <v>15820</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8">
        <v>45686</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26" t="s">
        <v>476</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475</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6" t="s">
        <v>475</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475</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6" t="s">
        <v>475</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477</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477</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26" t="s">
        <v>477</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476</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476</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6" t="s">
        <v>476</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477</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477</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6" t="s">
        <v>477</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68" t="s">
        <v>478</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68" t="s">
        <v>478</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68" t="s">
        <v>478</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476</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476</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6" t="s">
        <v>476</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476</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476</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6" t="s">
        <v>476</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38" t="s">
        <v>15822</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476</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476</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 hidden="1">
      <c r="B98" s="56" t="s">
        <v>477</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2432</v>
      </c>
      <c r="D100" s="282" t="str">
        <f>IF(AND(OR($D$27="Yes",$D$27=""),OR($D$33="Yes",$D$33="")),"No","")</f>
        <v>No</v>
      </c>
      <c r="E100" s="282" t="str">
        <f>IF(AND(OR($D$26="Yes",$D$26=""),OR($D$32="Yes",$D$32="")),"50% or less","")</f>
        <v/>
      </c>
      <c r="G100" s="282" t="str">
        <f>IF(OR($D$28="Yes",$D$28=""),"Yes","")</f>
        <v>Yes</v>
      </c>
    </row>
    <row r="101" spans="2:7" ht="15" hidden="1">
      <c r="B101" s="236" t="s">
        <v>2433</v>
      </c>
      <c r="D101" s="282" t="str">
        <f>IF(AND(OR($D$27="Yes",$D$27=""),OR($D$33="Yes",$D$33="")),"Unknown","")</f>
        <v>Unknown</v>
      </c>
      <c r="E101" s="282" t="str">
        <f>IF(AND(OR($D$26="Yes",$D$26=""),OR($D$32="Yes",$D$32="")),"None","")</f>
        <v/>
      </c>
      <c r="G101" s="282" t="str">
        <f>IF(OR($D$28="Yes",$D$28=""),"No","")</f>
        <v>No</v>
      </c>
    </row>
    <row r="102" spans="2:7" ht="15" hidden="1">
      <c r="B102" s="236" t="s">
        <v>2434</v>
      </c>
      <c r="D102" s="282" t="str">
        <f>IF(AND(OR($D$28="Yes",$D$28=""),OR($D$34="Yes",$D$34="")),"Yes","")</f>
        <v>Yes</v>
      </c>
      <c r="E102" s="282" t="str">
        <f>IF(AND(OR($D$27="Yes",$D$27=""),OR($D$33="Yes",$D$33="")),"100%","")</f>
        <v>100%</v>
      </c>
      <c r="G102" s="282" t="str">
        <f>IF(OR($D$29="Yes",$D$29=""),"Yes","")</f>
        <v>Yes</v>
      </c>
    </row>
    <row r="103" spans="2:7" ht="15" hidden="1">
      <c r="B103" s="236" t="s">
        <v>2435</v>
      </c>
      <c r="D103" s="282" t="str">
        <f>IF(AND(OR($D$28="Yes",$D$28=""),OR($D$34="Yes",$D$34="")),"No","")</f>
        <v>No</v>
      </c>
      <c r="E103" s="282" t="str">
        <f>IF(AND(OR($D$27="Yes",$D$27=""),OR($D$33="Yes",$D$33="")),"Greater than 90%","")</f>
        <v>Greater than 90%</v>
      </c>
      <c r="G103" s="282" t="str">
        <f>IF(OR($D$29="Yes",$D$29=""),"No","")</f>
        <v>No</v>
      </c>
    </row>
    <row r="104" spans="2:7" ht="15" hidden="1">
      <c r="B104" s="236" t="s">
        <v>478</v>
      </c>
      <c r="D104" s="282" t="str">
        <f>IF(AND(OR($D$28="Yes",$D$28=""),OR($D$34="Yes",$D$34="")),"Unknown","")</f>
        <v>Unknown</v>
      </c>
      <c r="E104" s="282" t="str">
        <f>IF(AND(OR($D$27="Yes",$D$27=""),OR($D$33="Yes",$D$33="")),"Greater than 75%","")</f>
        <v>Greater than 75%</v>
      </c>
    </row>
    <row r="105" spans="2:7" ht="15" hidden="1">
      <c r="B105" s="236" t="s">
        <v>14853</v>
      </c>
      <c r="D105" s="282" t="str">
        <f>IF(AND(OR($D$29="Yes",$D$29=""),OR($D$35="Yes",$D$35="")),"Yes","")</f>
        <v>Yes</v>
      </c>
      <c r="E105" s="282" t="str">
        <f>IF(AND(OR($D$27="Yes",$D$27=""),OR($D$33="Yes",$D$33="")),"Greater than 50%","")</f>
        <v>Greater than 50%</v>
      </c>
    </row>
    <row r="106" spans="2:7" ht="15" hidden="1">
      <c r="B106" s="236" t="s">
        <v>12341</v>
      </c>
      <c r="D106" s="282" t="str">
        <f>IF(AND(OR($D$29="Yes",$D$29=""),OR($D$35="Yes",$D$35="")),"No","")</f>
        <v>No</v>
      </c>
      <c r="E106" s="282" t="str">
        <f>IF(AND(OR($D$27="Yes",$D$27=""),OR($D$33="Yes",$D$33="")),"50% or less","")</f>
        <v>50% or less</v>
      </c>
    </row>
    <row r="107" spans="2:7" ht="15" hidden="1">
      <c r="B107" s="236" t="s">
        <v>476</v>
      </c>
      <c r="D107" s="282" t="str">
        <f>IF(AND(OR($D$29="Yes",$D$29=""),OR($D$35="Yes",$D$35="")),"Unknown","")</f>
        <v>Unknown</v>
      </c>
      <c r="E107" s="282" t="str">
        <f>IF(AND(OR($D$27="Yes",$D$27=""),OR($D$33="Yes",$D$33="")),"None","")</f>
        <v>None</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DBA7FCF8-A9E9-47CE-B205-D0A01637E939}"/>
    <hyperlink ref="D20" r:id="rId4" xr:uid="{03C78045-75FB-41AF-BA94-008AD4EB94E2}"/>
    <hyperlink ref="G77" r:id="rId5" xr:uid="{05ABF2DA-52FE-4EED-BACA-390EDE5CE72C}"/>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C7" sqref="C7"/>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49999999999999" customHeight="1">
      <c r="A5" s="262"/>
      <c r="B5" s="182" t="s">
        <v>1098</v>
      </c>
      <c r="C5" s="186" t="s">
        <v>1290</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Unknown</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GoldSmelter not yet identified</v>
      </c>
    </row>
    <row r="6" spans="1:34" s="227" customFormat="1" ht="20.149999999999999" customHeight="1">
      <c r="A6" s="262"/>
      <c r="B6" s="182" t="s">
        <v>1101</v>
      </c>
      <c r="C6" s="186" t="s">
        <v>1290</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Unknown</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TungstenSmelter not yet identified</v>
      </c>
    </row>
    <row r="7" spans="1:34" s="227" customFormat="1" ht="20.149999999999999" customHeight="1">
      <c r="A7" s="262"/>
      <c r="B7" s="182" t="s">
        <v>1099</v>
      </c>
      <c r="C7" s="186" t="s">
        <v>1290</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Unknown</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TinSmelter not yet identified</v>
      </c>
    </row>
    <row r="8" spans="1:34" s="227" customFormat="1" ht="20.149999999999999"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49999999999999"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49999999999999"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49999999999999"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49999999999999"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49999999999999"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49999999999999"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49999999999999"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49999999999999"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4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4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4" priority="9" stopIfTrue="1">
      <formula>IF(AND(B5&lt;&gt;"",C5=""),TRUE)</formula>
    </cfRule>
  </conditionalFormatting>
  <conditionalFormatting sqref="D5:D2504">
    <cfRule type="expression" dxfId="13" priority="13" stopIfTrue="1">
      <formula>IF(AND(LEN($C5)&gt;0,AND($C5&lt;&gt;"Smelter Not Listed",ISBLANK($D5))),1,0)</formula>
    </cfRule>
    <cfRule type="expression" dxfId="12" priority="20" stopIfTrue="1">
      <formula>IF(AND(D5="",$C5=$X$4),TRUE)</formula>
    </cfRule>
    <cfRule type="expression" dxfId="11" priority="21" stopIfTrue="1">
      <formula>IF(FIND("!",D5),TRUE)</formula>
    </cfRule>
  </conditionalFormatting>
  <conditionalFormatting sqref="E5:E2504 R5:R2504">
    <cfRule type="expression" dxfId="10" priority="7" stopIfTrue="1">
      <formula>IF(AND(E5="",$C5=$X$4),TRUE)</formula>
    </cfRule>
    <cfRule type="expression" dxfId="9" priority="8" stopIfTrue="1">
      <formula>IF(FIND("!",E5),TRUE)</formula>
    </cfRule>
  </conditionalFormatting>
  <conditionalFormatting sqref="F5:F2504">
    <cfRule type="expression" dxfId="8" priority="5" stopIfTrue="1">
      <formula>IF(AND(LEN($A5)&gt;0,$A5&lt;&gt;$F5),TRUE,FALSE)</formula>
    </cfRule>
  </conditionalFormatting>
  <conditionalFormatting sqref="G5:G2504">
    <cfRule type="expression" dxfId="7"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41">
      <c r="A4" s="90" t="str">
        <f ca="1">Declaration!B8</f>
        <v>Company Name (*):</v>
      </c>
      <c r="B4" s="89" t="str">
        <f>Declaration!D8</f>
        <v>Micross Hi-Rel RF Solutions</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Stephen Keledjian</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stephen.keledjian@micross.com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978-425-0400</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Stephen Keledjian</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stephen.keledjian@micross.com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45686</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783</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781</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Unknown</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Unknown</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Unknown</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1273</v>
      </c>
      <c r="F33" s="93"/>
      <c r="J33" s="148"/>
    </row>
    <row r="34" spans="1:10" ht="41">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Unknown</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Unknown</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Unknown</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780</v>
      </c>
      <c r="F38" s="93"/>
    </row>
    <row r="39" spans="1:10" ht="27.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None</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None</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8" t="str">
        <f>IF(AND($B$17="Yes",$B$22="Yes"),Declaration!D59,0)</f>
        <v>None</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781</v>
      </c>
      <c r="F43" s="93"/>
    </row>
    <row r="44" spans="1:10" ht="54.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No</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No</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No</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782</v>
      </c>
      <c r="F48" s="93"/>
    </row>
    <row r="49" spans="1:10" ht="41">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No</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No</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No</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428</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https://www.micross.com/uploads/8858756c-6ff4-4dd9-bbaf-c0a836384d9d/Micross_Shirley_Conflict_Minerals_Policy.pdf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No</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No</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4"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2025 Responsible Minerals Initiative. All rights reserved.</v>
      </c>
      <c r="C2006" s="396"/>
      <c r="D2006" s="396"/>
      <c r="E2006" s="279"/>
    </row>
    <row r="2007" spans="1:5" ht="14"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765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765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1">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37.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0.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0.5">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0.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0.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0.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1">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1">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7.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0.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0.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48.5">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1.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0.5">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91.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55">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6">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6">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0.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8">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4.5">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08">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1.5">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64.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3">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8.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1.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0.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7">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7.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4">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1">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4.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1.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7.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7.5">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1">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2">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89">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6">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0.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02.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10.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48.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48.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97">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4.5">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0.5">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7">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7.5">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0.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1">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89">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3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48.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7.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08">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9.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08">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7.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48.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08">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0">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70">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1">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89">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5.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0.5">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5">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7">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7">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9">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40.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0.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9">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9">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40.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7">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7.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9">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0.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9">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7">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7">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7">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7">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7">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7">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27">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7">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7">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7">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7">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7">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0.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0.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4">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0.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4">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0.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0.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0.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0.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0.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7.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7.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7.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7.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67.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67.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67.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67.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67.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67.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4">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67.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0.5">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4">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4">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4">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0.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0.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0.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0.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4">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4">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4.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0.5">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0.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0.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0.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0.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1">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7.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7.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59A7FF5A75D8247B0DDBF83BECB160D" ma:contentTypeVersion="16" ma:contentTypeDescription="Create a new document." ma:contentTypeScope="" ma:versionID="93dfd58ab7637c06063526436f41c381">
  <xsd:schema xmlns:xsd="http://www.w3.org/2001/XMLSchema" xmlns:xs="http://www.w3.org/2001/XMLSchema" xmlns:p="http://schemas.microsoft.com/office/2006/metadata/properties" xmlns:ns1="http://schemas.microsoft.com/sharepoint/v3" xmlns:ns2="ff458724-2cbb-4910-a381-2308c633b3e0" xmlns:ns3="f3e38267-f521-4a6a-82c2-d8de405026c9" targetNamespace="http://schemas.microsoft.com/office/2006/metadata/properties" ma:root="true" ma:fieldsID="2caec72d93502ff2844f91658e9dbc38" ns1:_="" ns2:_="" ns3:_="">
    <xsd:import namespace="http://schemas.microsoft.com/sharepoint/v3"/>
    <xsd:import namespace="ff458724-2cbb-4910-a381-2308c633b3e0"/>
    <xsd:import namespace="f3e38267-f521-4a6a-82c2-d8de405026c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RecordingType" minOccurs="0"/>
                <xsd:element ref="ns2:lcf76f155ced4ddcb4097134ff3c332f" minOccurs="0"/>
                <xsd:element ref="ns3:TaxCatchAll" minOccurs="0"/>
                <xsd:element ref="ns2:MediaServiceOCR" minOccurs="0"/>
                <xsd:element ref="ns2:MediaServiceLocation"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f458724-2cbb-4910-a381-2308c633b3e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RecordingType" ma:index="16" nillable="true" ma:displayName="Recording Type" ma:format="Dropdown" ma:internalName="RecordingType">
      <xsd:simpleType>
        <xsd:restriction base="dms:Text">
          <xsd:maxLength value="255"/>
        </xsd:restrictio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e38267-f521-4a6a-82c2-d8de405026c9"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1b00446a-177b-4df5-9b83-3a7ed1e6115a}" ma:internalName="TaxCatchAll" ma:showField="CatchAllData" ma:web="f3e38267-f521-4a6a-82c2-d8de405026c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ff458724-2cbb-4910-a381-2308c633b3e0">
      <Terms xmlns="http://schemas.microsoft.com/office/infopath/2007/PartnerControls"/>
    </lcf76f155ced4ddcb4097134ff3c332f>
    <TaxCatchAll xmlns="f3e38267-f521-4a6a-82c2-d8de405026c9" xsi:nil="true"/>
    <RecordingType xmlns="ff458724-2cbb-4910-a381-2308c633b3e0"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5B411095-8282-47EB-A69A-0F376450A78E}"/>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a54701f6-876b-4337-a24e-543e1bd311e6"/>
    <ds:schemaRef ds:uri="http://purl.org/dc/terms/"/>
    <ds:schemaRef ds:uri="6e8a5f3d-031c-4996-804e-0e28298fe1e2"/>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Stephen Keledjian</cp:lastModifiedBy>
  <cp:lastPrinted>2015-04-21T20:47:43Z</cp:lastPrinted>
  <dcterms:created xsi:type="dcterms:W3CDTF">2010-06-21T21:00:23Z</dcterms:created>
  <dcterms:modified xsi:type="dcterms:W3CDTF">2025-09-23T19:26:06Z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0x010100059A7FF5A75D8247B0DDBF83BECB160D</vt:lpwstr>
  </property>
  <property fmtid="{D5CDD505-2E9C-101B-9397-08002B2CF9AE}" pid="4" name="Order">
    <vt:r8>100</vt:r8>
  </property>
</Properties>
</file>