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https://aktsinc-my.sharepoint.com/personal/pevans_akoustis_com/Documents/Documents/Work/RFMi Quality/"/>
    </mc:Choice>
  </mc:AlternateContent>
  <xr:revisionPtr revIDLastSave="42" documentId="8_{BFA9FCC3-FCA3-49B5-8BF3-63C347285A7F}" xr6:coauthVersionLast="47" xr6:coauthVersionMax="47" xr10:uidLastSave="{61A14F4A-439B-4169-9B24-F60CB617685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alcOnSave="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8" i="5"/>
  <c r="X8" i="5" s="1"/>
  <c r="V9" i="5"/>
  <c r="E9" i="5"/>
  <c r="X9" i="5" s="1"/>
  <c r="V10" i="5"/>
  <c r="E10" i="5"/>
  <c r="X10" i="5" s="1"/>
  <c r="V11" i="5"/>
  <c r="E11" i="5"/>
  <c r="X11" i="5" s="1"/>
  <c r="V12" i="5"/>
  <c r="E12" i="5"/>
  <c r="X12" i="5" s="1"/>
  <c r="V13" i="5"/>
  <c r="E13" i="5"/>
  <c r="X13" i="5" s="1"/>
  <c r="V14" i="5"/>
  <c r="E14" i="5"/>
  <c r="X14" i="5" s="1"/>
  <c r="V15" i="5"/>
  <c r="E15" i="5"/>
  <c r="X15" i="5" s="1"/>
  <c r="V16" i="5"/>
  <c r="E16" i="5"/>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V45" i="5"/>
  <c r="E45" i="5"/>
  <c r="X45" i="5" s="1"/>
  <c r="V46" i="5"/>
  <c r="E46" i="5"/>
  <c r="V47" i="5"/>
  <c r="E47" i="5"/>
  <c r="X47" i="5" s="1"/>
  <c r="V48" i="5"/>
  <c r="E48" i="5"/>
  <c r="V49" i="5"/>
  <c r="E49" i="5"/>
  <c r="X49" i="5" s="1"/>
  <c r="V50" i="5"/>
  <c r="E50" i="5"/>
  <c r="X50" i="5" s="1"/>
  <c r="V51" i="5"/>
  <c r="E51" i="5"/>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V69" i="5"/>
  <c r="E69" i="5"/>
  <c r="X69" i="5" s="1"/>
  <c r="V70" i="5"/>
  <c r="E70" i="5"/>
  <c r="X70" i="5" s="1"/>
  <c r="V71" i="5"/>
  <c r="E71" i="5"/>
  <c r="X71" i="5" s="1"/>
  <c r="V72" i="5"/>
  <c r="E72" i="5"/>
  <c r="X72" i="5" s="1"/>
  <c r="V73" i="5"/>
  <c r="E73" i="5"/>
  <c r="X73" i="5" s="1"/>
  <c r="V74" i="5"/>
  <c r="E74" i="5"/>
  <c r="X74" i="5" s="1"/>
  <c r="V75" i="5"/>
  <c r="E75" i="5"/>
  <c r="X75" i="5" s="1"/>
  <c r="V76" i="5"/>
  <c r="E76" i="5"/>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V101" i="5"/>
  <c r="E101" i="5"/>
  <c r="X101" i="5" s="1"/>
  <c r="V102" i="5"/>
  <c r="E102" i="5"/>
  <c r="X102" i="5" s="1"/>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V112" i="5"/>
  <c r="E112" i="5"/>
  <c r="X112" i="5" s="1"/>
  <c r="V113" i="5"/>
  <c r="E113" i="5"/>
  <c r="X113" i="5" s="1"/>
  <c r="V114" i="5"/>
  <c r="E114" i="5"/>
  <c r="X114" i="5" s="1"/>
  <c r="V115" i="5"/>
  <c r="E115" i="5"/>
  <c r="X115" i="5" s="1"/>
  <c r="V116" i="5"/>
  <c r="E116" i="5"/>
  <c r="V117" i="5"/>
  <c r="E117" i="5"/>
  <c r="X117" i="5" s="1"/>
  <c r="V118" i="5"/>
  <c r="E118" i="5"/>
  <c r="X118" i="5" s="1"/>
  <c r="V119" i="5"/>
  <c r="E119" i="5"/>
  <c r="X119" i="5" s="1"/>
  <c r="V120" i="5"/>
  <c r="E120" i="5"/>
  <c r="X120" i="5" s="1"/>
  <c r="V121" i="5"/>
  <c r="E121" i="5"/>
  <c r="X121" i="5" s="1"/>
  <c r="V122" i="5"/>
  <c r="E122" i="5"/>
  <c r="X122" i="5" s="1"/>
  <c r="V123" i="5"/>
  <c r="E123" i="5"/>
  <c r="X123" i="5" s="1"/>
  <c r="V124" i="5"/>
  <c r="E124" i="5"/>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V149" i="5"/>
  <c r="E149" i="5"/>
  <c r="X149" i="5" s="1"/>
  <c r="V150" i="5"/>
  <c r="E150" i="5"/>
  <c r="X150" i="5" s="1"/>
  <c r="V151" i="5"/>
  <c r="E151" i="5"/>
  <c r="X151" i="5" s="1"/>
  <c r="V152" i="5"/>
  <c r="E152" i="5"/>
  <c r="V153" i="5"/>
  <c r="E153" i="5"/>
  <c r="X153" i="5" s="1"/>
  <c r="V154" i="5"/>
  <c r="E154" i="5"/>
  <c r="X154" i="5" s="1"/>
  <c r="V155" i="5"/>
  <c r="E155" i="5"/>
  <c r="V156" i="5"/>
  <c r="E156" i="5"/>
  <c r="V157" i="5"/>
  <c r="E157" i="5"/>
  <c r="X157" i="5" s="1"/>
  <c r="V158" i="5"/>
  <c r="E158" i="5"/>
  <c r="X158" i="5" s="1"/>
  <c r="V159" i="5"/>
  <c r="E159" i="5"/>
  <c r="X159" i="5" s="1"/>
  <c r="V160" i="5"/>
  <c r="E160" i="5"/>
  <c r="X160" i="5" s="1"/>
  <c r="V161" i="5"/>
  <c r="E161" i="5"/>
  <c r="X161" i="5" s="1"/>
  <c r="V162" i="5"/>
  <c r="E162" i="5"/>
  <c r="X162" i="5" s="1"/>
  <c r="V163" i="5"/>
  <c r="E163" i="5"/>
  <c r="X163" i="5" s="1"/>
  <c r="V164" i="5"/>
  <c r="E164" i="5"/>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V181" i="5"/>
  <c r="E181" i="5"/>
  <c r="V182" i="5"/>
  <c r="E182" i="5"/>
  <c r="X182" i="5" s="1"/>
  <c r="V183" i="5"/>
  <c r="E183" i="5"/>
  <c r="X183" i="5" s="1"/>
  <c r="V184" i="5"/>
  <c r="E184" i="5"/>
  <c r="V185" i="5"/>
  <c r="E185" i="5"/>
  <c r="X185" i="5" s="1"/>
  <c r="V186" i="5"/>
  <c r="E186" i="5"/>
  <c r="X186" i="5" s="1"/>
  <c r="V187" i="5"/>
  <c r="E187" i="5"/>
  <c r="X187" i="5" s="1"/>
  <c r="V188" i="5"/>
  <c r="E188" i="5"/>
  <c r="V189" i="5"/>
  <c r="E189" i="5"/>
  <c r="X189" i="5" s="1"/>
  <c r="V190" i="5"/>
  <c r="E190" i="5"/>
  <c r="X190" i="5" s="1"/>
  <c r="V191" i="5"/>
  <c r="E191" i="5"/>
  <c r="V192" i="5"/>
  <c r="E192" i="5"/>
  <c r="X192" i="5" s="1"/>
  <c r="V193" i="5"/>
  <c r="E193" i="5"/>
  <c r="X193" i="5" s="1"/>
  <c r="V194" i="5"/>
  <c r="E194" i="5"/>
  <c r="X194" i="5" s="1"/>
  <c r="V195" i="5"/>
  <c r="E195" i="5"/>
  <c r="X195" i="5" s="1"/>
  <c r="V196" i="5"/>
  <c r="E196" i="5"/>
  <c r="V197" i="5"/>
  <c r="E197" i="5"/>
  <c r="X197" i="5" s="1"/>
  <c r="V198" i="5"/>
  <c r="E198" i="5"/>
  <c r="X198" i="5" s="1"/>
  <c r="V199" i="5"/>
  <c r="E199" i="5"/>
  <c r="X199" i="5" s="1"/>
  <c r="V200" i="5"/>
  <c r="E200" i="5"/>
  <c r="V201" i="5"/>
  <c r="E201" i="5"/>
  <c r="X201" i="5" s="1"/>
  <c r="V202" i="5"/>
  <c r="E202" i="5"/>
  <c r="X202" i="5" s="1"/>
  <c r="V203" i="5"/>
  <c r="E203" i="5"/>
  <c r="X203" i="5" s="1"/>
  <c r="V204" i="5"/>
  <c r="E204" i="5"/>
  <c r="V205" i="5"/>
  <c r="E205" i="5"/>
  <c r="X205" i="5" s="1"/>
  <c r="V206" i="5"/>
  <c r="E206" i="5"/>
  <c r="X206" i="5" s="1"/>
  <c r="V207" i="5"/>
  <c r="E207" i="5"/>
  <c r="X207" i="5" s="1"/>
  <c r="V208" i="5"/>
  <c r="E208" i="5"/>
  <c r="V209" i="5"/>
  <c r="E209" i="5"/>
  <c r="X209" i="5" s="1"/>
  <c r="V210" i="5"/>
  <c r="E210" i="5"/>
  <c r="X210" i="5" s="1"/>
  <c r="V211" i="5"/>
  <c r="E211" i="5"/>
  <c r="V212" i="5"/>
  <c r="E212" i="5"/>
  <c r="X212" i="5" s="1"/>
  <c r="V213" i="5"/>
  <c r="E213" i="5"/>
  <c r="X213" i="5" s="1"/>
  <c r="V214" i="5"/>
  <c r="E214" i="5"/>
  <c r="X214" i="5" s="1"/>
  <c r="V215" i="5"/>
  <c r="E215" i="5"/>
  <c r="X215" i="5" s="1"/>
  <c r="V216" i="5"/>
  <c r="E216" i="5"/>
  <c r="V217" i="5"/>
  <c r="E217" i="5"/>
  <c r="X217" i="5" s="1"/>
  <c r="V218" i="5"/>
  <c r="E218" i="5"/>
  <c r="X218" i="5" s="1"/>
  <c r="V219" i="5"/>
  <c r="E219" i="5"/>
  <c r="X219" i="5" s="1"/>
  <c r="V220" i="5"/>
  <c r="E220" i="5"/>
  <c r="V221" i="5"/>
  <c r="E221" i="5"/>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V234" i="5"/>
  <c r="E234" i="5"/>
  <c r="X234" i="5" s="1"/>
  <c r="V235" i="5"/>
  <c r="E235" i="5"/>
  <c r="X235" i="5" s="1"/>
  <c r="V236" i="5"/>
  <c r="E236" i="5"/>
  <c r="X236" i="5" s="1"/>
  <c r="V237" i="5"/>
  <c r="E237" i="5"/>
  <c r="X237" i="5" s="1"/>
  <c r="V238" i="5"/>
  <c r="E238" i="5"/>
  <c r="X238" i="5" s="1"/>
  <c r="V239" i="5"/>
  <c r="E239" i="5"/>
  <c r="X239" i="5" s="1"/>
  <c r="V240" i="5"/>
  <c r="E240" i="5"/>
  <c r="V241" i="5"/>
  <c r="E241" i="5"/>
  <c r="X241" i="5" s="1"/>
  <c r="V242" i="5"/>
  <c r="E242" i="5"/>
  <c r="X242" i="5" s="1"/>
  <c r="V243" i="5"/>
  <c r="E243" i="5"/>
  <c r="X243" i="5" s="1"/>
  <c r="V244" i="5"/>
  <c r="E244" i="5"/>
  <c r="V245" i="5"/>
  <c r="E245" i="5"/>
  <c r="X245" i="5" s="1"/>
  <c r="V246" i="5"/>
  <c r="E246" i="5"/>
  <c r="X246" i="5" s="1"/>
  <c r="V247" i="5"/>
  <c r="E247" i="5"/>
  <c r="X247" i="5" s="1"/>
  <c r="V248" i="5"/>
  <c r="E248" i="5"/>
  <c r="X248" i="5" s="1"/>
  <c r="V249" i="5"/>
  <c r="E249" i="5"/>
  <c r="X249" i="5" s="1"/>
  <c r="V250" i="5"/>
  <c r="E250" i="5"/>
  <c r="X250" i="5" s="1"/>
  <c r="V251" i="5"/>
  <c r="E251" i="5"/>
  <c r="X251" i="5" s="1"/>
  <c r="V252" i="5"/>
  <c r="E252" i="5"/>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X277" i="5" s="1"/>
  <c r="V278" i="5"/>
  <c r="E278" i="5"/>
  <c r="X278" i="5" s="1"/>
  <c r="V279" i="5"/>
  <c r="E279" i="5"/>
  <c r="X279" i="5" s="1"/>
  <c r="V280" i="5"/>
  <c r="E280" i="5"/>
  <c r="X280" i="5" s="1"/>
  <c r="V281" i="5"/>
  <c r="E281" i="5"/>
  <c r="X281" i="5" s="1"/>
  <c r="V282" i="5"/>
  <c r="E282" i="5"/>
  <c r="X282" i="5" s="1"/>
  <c r="V283" i="5"/>
  <c r="E283" i="5"/>
  <c r="V284" i="5"/>
  <c r="E284" i="5"/>
  <c r="X284" i="5" s="1"/>
  <c r="V285" i="5"/>
  <c r="E285" i="5"/>
  <c r="X285" i="5" s="1"/>
  <c r="V286" i="5"/>
  <c r="E286" i="5"/>
  <c r="X286" i="5" s="1"/>
  <c r="V287" i="5"/>
  <c r="E287" i="5"/>
  <c r="X287" i="5" s="1"/>
  <c r="V288" i="5"/>
  <c r="E288" i="5"/>
  <c r="V289" i="5"/>
  <c r="E289" i="5"/>
  <c r="X289" i="5" s="1"/>
  <c r="V290" i="5"/>
  <c r="E290" i="5"/>
  <c r="X290" i="5" s="1"/>
  <c r="V291" i="5"/>
  <c r="E291" i="5"/>
  <c r="X291" i="5" s="1"/>
  <c r="V292" i="5"/>
  <c r="E292" i="5"/>
  <c r="V293" i="5"/>
  <c r="E293" i="5"/>
  <c r="X293" i="5" s="1"/>
  <c r="V294" i="5"/>
  <c r="E294" i="5"/>
  <c r="X294" i="5" s="1"/>
  <c r="V295" i="5"/>
  <c r="E295" i="5"/>
  <c r="X295" i="5" s="1"/>
  <c r="V296" i="5"/>
  <c r="E296" i="5"/>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X306" i="5" s="1"/>
  <c r="V307" i="5"/>
  <c r="E307" i="5"/>
  <c r="X307" i="5" s="1"/>
  <c r="V308" i="5"/>
  <c r="E308" i="5"/>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V324" i="5"/>
  <c r="E324" i="5"/>
  <c r="X324" i="5" s="1"/>
  <c r="V325" i="5"/>
  <c r="E325" i="5"/>
  <c r="X325" i="5" s="1"/>
  <c r="V326" i="5"/>
  <c r="E326" i="5"/>
  <c r="X326" i="5" s="1"/>
  <c r="V327" i="5"/>
  <c r="E327" i="5"/>
  <c r="X327" i="5" s="1"/>
  <c r="V328" i="5"/>
  <c r="E328" i="5"/>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V357" i="5"/>
  <c r="E357" i="5"/>
  <c r="X357" i="5" s="1"/>
  <c r="V358" i="5"/>
  <c r="E358" i="5"/>
  <c r="X358" i="5" s="1"/>
  <c r="V359" i="5"/>
  <c r="E359" i="5"/>
  <c r="X359" i="5" s="1"/>
  <c r="V360" i="5"/>
  <c r="E360" i="5"/>
  <c r="V361" i="5"/>
  <c r="E361" i="5"/>
  <c r="X361" i="5" s="1"/>
  <c r="V362" i="5"/>
  <c r="E362" i="5"/>
  <c r="X362" i="5" s="1"/>
  <c r="V363" i="5"/>
  <c r="E363" i="5"/>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V376" i="5"/>
  <c r="E376" i="5"/>
  <c r="V377" i="5"/>
  <c r="E377" i="5"/>
  <c r="X377" i="5" s="1"/>
  <c r="V378" i="5"/>
  <c r="E378" i="5"/>
  <c r="X378" i="5" s="1"/>
  <c r="V379" i="5"/>
  <c r="E379" i="5"/>
  <c r="X379" i="5" s="1"/>
  <c r="V380" i="5"/>
  <c r="E380" i="5"/>
  <c r="X380" i="5" s="1"/>
  <c r="V381" i="5"/>
  <c r="E381" i="5"/>
  <c r="X381" i="5" s="1"/>
  <c r="V382" i="5"/>
  <c r="E382" i="5"/>
  <c r="X382" i="5" s="1"/>
  <c r="V383" i="5"/>
  <c r="E383" i="5"/>
  <c r="X383" i="5" s="1"/>
  <c r="V384" i="5"/>
  <c r="E384" i="5"/>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V461" i="5"/>
  <c r="E461" i="5"/>
  <c r="X461" i="5" s="1"/>
  <c r="V462" i="5"/>
  <c r="E462" i="5"/>
  <c r="X462" i="5" s="1"/>
  <c r="V463" i="5"/>
  <c r="E463" i="5"/>
  <c r="V464" i="5"/>
  <c r="E464" i="5"/>
  <c r="X464" i="5" s="1"/>
  <c r="V465" i="5"/>
  <c r="E465" i="5"/>
  <c r="X465" i="5" s="1"/>
  <c r="V466" i="5"/>
  <c r="E466" i="5"/>
  <c r="X466" i="5" s="1"/>
  <c r="V467" i="5"/>
  <c r="E467" i="5"/>
  <c r="X467" i="5" s="1"/>
  <c r="V468" i="5"/>
  <c r="E468" i="5"/>
  <c r="X468" i="5" s="1"/>
  <c r="V469" i="5"/>
  <c r="E469" i="5"/>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V678" i="5"/>
  <c r="E678" i="5"/>
  <c r="X678" i="5" s="1"/>
  <c r="V679" i="5"/>
  <c r="E679" i="5"/>
  <c r="X679" i="5" s="1"/>
  <c r="V680" i="5"/>
  <c r="E680" i="5"/>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V908" i="5"/>
  <c r="E908" i="5"/>
  <c r="X908" i="5" s="1"/>
  <c r="V909" i="5"/>
  <c r="E909" i="5"/>
  <c r="X909" i="5" s="1"/>
  <c r="V910" i="5"/>
  <c r="E910" i="5"/>
  <c r="X910" i="5" s="1"/>
  <c r="V911" i="5"/>
  <c r="E911" i="5"/>
  <c r="X911" i="5" s="1"/>
  <c r="V912" i="5"/>
  <c r="E912" i="5"/>
  <c r="V913" i="5"/>
  <c r="E913" i="5"/>
  <c r="X913" i="5" s="1"/>
  <c r="V914" i="5"/>
  <c r="E914" i="5"/>
  <c r="X914" i="5" s="1"/>
  <c r="V915" i="5"/>
  <c r="E915" i="5"/>
  <c r="X915" i="5" s="1"/>
  <c r="V916" i="5"/>
  <c r="E916" i="5"/>
  <c r="V917" i="5"/>
  <c r="E917" i="5"/>
  <c r="X917" i="5" s="1"/>
  <c r="V918" i="5"/>
  <c r="E918" i="5"/>
  <c r="X918" i="5" s="1"/>
  <c r="V919" i="5"/>
  <c r="E919" i="5"/>
  <c r="V920" i="5"/>
  <c r="E920" i="5"/>
  <c r="X920" i="5" s="1"/>
  <c r="V921" i="5"/>
  <c r="E921" i="5"/>
  <c r="X921" i="5" s="1"/>
  <c r="V922" i="5"/>
  <c r="E922" i="5"/>
  <c r="X922" i="5" s="1"/>
  <c r="V923" i="5"/>
  <c r="E923" i="5"/>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V1065" i="5"/>
  <c r="E1065" i="5"/>
  <c r="X1065" i="5" s="1"/>
  <c r="V1066" i="5"/>
  <c r="E1066" i="5"/>
  <c r="X1066" i="5" s="1"/>
  <c r="V1067" i="5"/>
  <c r="E1067" i="5"/>
  <c r="V1068" i="5"/>
  <c r="E1068" i="5"/>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X1403" i="5" s="1"/>
  <c r="V1404" i="5"/>
  <c r="E1404" i="5"/>
  <c r="X1404" i="5" s="1"/>
  <c r="V1405" i="5"/>
  <c r="E1405" i="5"/>
  <c r="V1406" i="5"/>
  <c r="E1406" i="5"/>
  <c r="X1406" i="5" s="1"/>
  <c r="V1407" i="5"/>
  <c r="E1407" i="5"/>
  <c r="V1408" i="5"/>
  <c r="E1408" i="5"/>
  <c r="X1408" i="5" s="1"/>
  <c r="V1409" i="5"/>
  <c r="E1409" i="5"/>
  <c r="X1409" i="5" s="1"/>
  <c r="V1410" i="5"/>
  <c r="E1410" i="5"/>
  <c r="X1410" i="5" s="1"/>
  <c r="V1411" i="5"/>
  <c r="E1411" i="5"/>
  <c r="X1411" i="5" s="1"/>
  <c r="V1412" i="5"/>
  <c r="E1412" i="5"/>
  <c r="V1413" i="5"/>
  <c r="E1413" i="5"/>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V1437" i="5"/>
  <c r="E1437" i="5"/>
  <c r="V1438" i="5"/>
  <c r="E1438" i="5"/>
  <c r="X1438" i="5" s="1"/>
  <c r="V1439" i="5"/>
  <c r="E1439" i="5"/>
  <c r="X1439" i="5" s="1"/>
  <c r="V1440" i="5"/>
  <c r="E1440" i="5"/>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V1460" i="5"/>
  <c r="E1460" i="5"/>
  <c r="X1460" i="5" s="1"/>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V1593" i="5"/>
  <c r="E1593" i="5"/>
  <c r="X1593" i="5" s="1"/>
  <c r="V1594" i="5"/>
  <c r="E1594" i="5"/>
  <c r="X1594" i="5" s="1"/>
  <c r="V1595" i="5"/>
  <c r="E1595" i="5"/>
  <c r="X1595" i="5" s="1"/>
  <c r="V1596" i="5"/>
  <c r="E1596" i="5"/>
  <c r="V1597" i="5"/>
  <c r="E1597" i="5"/>
  <c r="X1597" i="5" s="1"/>
  <c r="V1598" i="5"/>
  <c r="E1598" i="5"/>
  <c r="X1598" i="5" s="1"/>
  <c r="V1599" i="5"/>
  <c r="E1599" i="5"/>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V1613" i="5"/>
  <c r="E1613" i="5"/>
  <c r="X1613" i="5" s="1"/>
  <c r="V1614" i="5"/>
  <c r="E1614" i="5"/>
  <c r="X1614" i="5" s="1"/>
  <c r="V1615" i="5"/>
  <c r="E1615" i="5"/>
  <c r="X1615" i="5" s="1"/>
  <c r="V1616" i="5"/>
  <c r="E1616" i="5"/>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V1641" i="5"/>
  <c r="E1641" i="5"/>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V1653" i="5"/>
  <c r="E1653" i="5"/>
  <c r="X1653" i="5" s="1"/>
  <c r="V1654" i="5"/>
  <c r="E1654" i="5"/>
  <c r="X1654" i="5" s="1"/>
  <c r="V1655" i="5"/>
  <c r="E1655" i="5"/>
  <c r="X1655" i="5" s="1"/>
  <c r="V1656" i="5"/>
  <c r="E1656" i="5"/>
  <c r="X1656" i="5" s="1"/>
  <c r="V1657" i="5"/>
  <c r="E1657" i="5"/>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V1669" i="5"/>
  <c r="E1669" i="5"/>
  <c r="X1669" i="5" s="1"/>
  <c r="V1670" i="5"/>
  <c r="E1670" i="5"/>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V1713" i="5"/>
  <c r="E1713" i="5"/>
  <c r="X1713" i="5" s="1"/>
  <c r="V1714" i="5"/>
  <c r="E1714" i="5"/>
  <c r="X1714" i="5" s="1"/>
  <c r="V1715" i="5"/>
  <c r="E1715" i="5"/>
  <c r="X1715" i="5" s="1"/>
  <c r="V1716" i="5"/>
  <c r="E1716" i="5"/>
  <c r="X1716" i="5" s="1"/>
  <c r="V1717" i="5"/>
  <c r="E1717" i="5"/>
  <c r="X1717" i="5" s="1"/>
  <c r="V1718" i="5"/>
  <c r="E1718" i="5"/>
  <c r="V1719" i="5"/>
  <c r="E1719" i="5"/>
  <c r="X1719" i="5" s="1"/>
  <c r="V1720" i="5"/>
  <c r="E1720" i="5"/>
  <c r="X1720" i="5" s="1"/>
  <c r="V1721" i="5"/>
  <c r="E1721" i="5"/>
  <c r="X1721" i="5" s="1"/>
  <c r="V1722" i="5"/>
  <c r="E1722" i="5"/>
  <c r="X1722" i="5" s="1"/>
  <c r="V1723" i="5"/>
  <c r="E1723" i="5"/>
  <c r="X1723" i="5" s="1"/>
  <c r="V1724" i="5"/>
  <c r="E1724" i="5"/>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V1762" i="5"/>
  <c r="E1762" i="5"/>
  <c r="X1762" i="5" s="1"/>
  <c r="V1763" i="5"/>
  <c r="E1763" i="5"/>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X1832" i="5" s="1"/>
  <c r="V1833" i="5"/>
  <c r="E1833" i="5"/>
  <c r="V1834" i="5"/>
  <c r="E1834" i="5"/>
  <c r="X1834" i="5" s="1"/>
  <c r="V1835" i="5"/>
  <c r="E1835" i="5"/>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V2177" i="5"/>
  <c r="E2177" i="5"/>
  <c r="X2177" i="5" s="1"/>
  <c r="V2178" i="5"/>
  <c r="E2178" i="5"/>
  <c r="X2178" i="5" s="1"/>
  <c r="V2179" i="5"/>
  <c r="E2179" i="5"/>
  <c r="V2180" i="5"/>
  <c r="E2180" i="5"/>
  <c r="X2180" i="5" s="1"/>
  <c r="V2181" i="5"/>
  <c r="E2181" i="5"/>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V2232" i="5"/>
  <c r="E2232" i="5"/>
  <c r="V2233" i="5"/>
  <c r="E2233" i="5"/>
  <c r="X2233" i="5" s="1"/>
  <c r="V2234" i="5"/>
  <c r="E2234" i="5"/>
  <c r="X2234" i="5" s="1"/>
  <c r="V2235" i="5"/>
  <c r="E2235" i="5"/>
  <c r="X2235" i="5" s="1"/>
  <c r="V2236" i="5"/>
  <c r="E2236" i="5"/>
  <c r="X2236" i="5" s="1"/>
  <c r="V2237" i="5"/>
  <c r="E2237" i="5"/>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V2425" i="5"/>
  <c r="E2425" i="5"/>
  <c r="X2425" i="5" s="1"/>
  <c r="V2426" i="5"/>
  <c r="E2426" i="5"/>
  <c r="X2426" i="5" s="1"/>
  <c r="V2427" i="5"/>
  <c r="E2427" i="5"/>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c r="B57" i="6"/>
  <c r="G57" i="6" s="1"/>
  <c r="B56" i="6"/>
  <c r="G56" i="6"/>
  <c r="B55" i="6"/>
  <c r="G55" i="6" s="1"/>
  <c r="B54" i="6"/>
  <c r="G54" i="6"/>
  <c r="B17" i="6"/>
  <c r="B16" i="6"/>
  <c r="B15" i="6"/>
  <c r="F20" i="6" s="1"/>
  <c r="H20" i="6" s="1"/>
  <c r="D20" i="6" s="1"/>
  <c r="B14" i="6"/>
  <c r="G14" i="6"/>
  <c r="H14" i="6"/>
  <c r="H13" i="6"/>
  <c r="B12" i="6"/>
  <c r="G12" i="6" s="1"/>
  <c r="H12" i="6" s="1"/>
  <c r="D12" i="6" s="1"/>
  <c r="B11" i="6"/>
  <c r="G11" i="6"/>
  <c r="H11" i="6"/>
  <c r="D11" i="6" s="1"/>
  <c r="G9" i="6"/>
  <c r="H9" i="6" s="1"/>
  <c r="D9" i="6" s="1"/>
  <c r="B8" i="6"/>
  <c r="G8" i="6"/>
  <c r="H8" i="6" s="1"/>
  <c r="D8" i="6" s="1"/>
  <c r="B7" i="6"/>
  <c r="G7" i="6"/>
  <c r="H7" i="6" s="1"/>
  <c r="D7" i="6" s="1"/>
  <c r="B6" i="6"/>
  <c r="G6" i="6"/>
  <c r="B5" i="6"/>
  <c r="F6" i="6"/>
  <c r="H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B46" i="4" s="1"/>
  <c r="A31" i="6" s="1"/>
  <c r="P45" i="4"/>
  <c r="P44" i="4"/>
  <c r="P43" i="4"/>
  <c r="Q43" i="4" s="1"/>
  <c r="P41" i="4"/>
  <c r="P40" i="4"/>
  <c r="P39" i="4"/>
  <c r="P38" i="4"/>
  <c r="B38" i="4" s="1"/>
  <c r="A24" i="6" s="1"/>
  <c r="P37" i="4"/>
  <c r="Q37" i="4" s="1"/>
  <c r="P35" i="4"/>
  <c r="P34" i="4"/>
  <c r="P33" i="4"/>
  <c r="P32" i="4"/>
  <c r="P31" i="4"/>
  <c r="Q31" i="4" s="1"/>
  <c r="P29" i="4"/>
  <c r="B29" i="4" s="1"/>
  <c r="A17" i="6" s="1"/>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X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X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X111"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6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X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X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G15" i="6"/>
  <c r="H15" i="6" s="1"/>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1" i="6" s="1"/>
  <c r="G41" i="6" s="1"/>
  <c r="G16" i="6"/>
  <c r="H16" i="6" s="1"/>
  <c r="B19" i="6"/>
  <c r="B34" i="6" s="1"/>
  <c r="G34" i="6" s="1"/>
  <c r="A38" i="2"/>
  <c r="J4" i="5"/>
  <c r="B41" i="4"/>
  <c r="B53" i="4" s="1"/>
  <c r="A3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X1272" i="5"/>
  <c r="H2069" i="5"/>
  <c r="J1959" i="5"/>
  <c r="R1959" i="5"/>
  <c r="I678" i="5"/>
  <c r="H678" i="5"/>
  <c r="J987" i="5"/>
  <c r="S606" i="5"/>
  <c r="S610" i="5"/>
  <c r="X363" i="5"/>
  <c r="S598" i="5"/>
  <c r="X376" i="5"/>
  <c r="X221" i="5"/>
  <c r="X323" i="5"/>
  <c r="X360" i="5"/>
  <c r="X488" i="5"/>
  <c r="S532" i="5"/>
  <c r="X356" i="5"/>
  <c r="S356" i="5"/>
  <c r="X233" i="5"/>
  <c r="S343" i="5"/>
  <c r="X46" i="5"/>
  <c r="S315" i="5"/>
  <c r="X48" i="5"/>
  <c r="S357" i="5"/>
  <c r="S383" i="5"/>
  <c r="X76" i="5"/>
  <c r="X44" i="5"/>
  <c r="B32" i="6"/>
  <c r="G32" i="6" s="1"/>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668"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X1688" i="5"/>
  <c r="H1652" i="5"/>
  <c r="I1644" i="5"/>
  <c r="H942" i="5"/>
  <c r="I720" i="5"/>
  <c r="R2181" i="5"/>
  <c r="I2164" i="5"/>
  <c r="X2092" i="5"/>
  <c r="R1668" i="5"/>
  <c r="F1708" i="5"/>
  <c r="I1652" i="5"/>
  <c r="J1644" i="5"/>
  <c r="H391" i="5"/>
  <c r="J720" i="5"/>
  <c r="J2454" i="5"/>
  <c r="F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X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s="1"/>
  <c r="B37" i="6"/>
  <c r="G37" i="6" s="1"/>
  <c r="B42" i="6"/>
  <c r="G42" i="6" s="1"/>
  <c r="B40" i="6"/>
  <c r="G40" i="6"/>
  <c r="B50" i="6"/>
  <c r="G50" i="6"/>
  <c r="B25" i="6"/>
  <c r="G25" i="6"/>
  <c r="H25" i="6" s="1"/>
  <c r="D25" i="6" s="1"/>
  <c r="B35" i="6"/>
  <c r="G35" i="6" s="1"/>
  <c r="H35" i="6" s="1"/>
  <c r="D35" i="6" s="1"/>
  <c r="B39" i="6"/>
  <c r="G39" i="6" s="1"/>
  <c r="B49" i="6"/>
  <c r="G49" i="6" s="1"/>
  <c r="B24" i="6"/>
  <c r="G24" i="6" s="1"/>
  <c r="G19" i="6"/>
  <c r="H19" i="6"/>
  <c r="D19" i="6" s="1"/>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36" i="6"/>
  <c r="G36" i="6" s="1"/>
  <c r="G20" i="6"/>
  <c r="B45" i="6"/>
  <c r="G45" i="6" s="1"/>
  <c r="H45" i="6" s="1"/>
  <c r="D45" i="6" s="1"/>
  <c r="H2439" i="5"/>
  <c r="F2439" i="5"/>
  <c r="R2439" i="5"/>
  <c r="J2439" i="5"/>
  <c r="I2439" i="5"/>
  <c r="F2414" i="5"/>
  <c r="R2414" i="5"/>
  <c r="J2414" i="5"/>
  <c r="I2414" i="5"/>
  <c r="H2414" i="5"/>
  <c r="J2448" i="5"/>
  <c r="F2448" i="5"/>
  <c r="I2448" i="5"/>
  <c r="H2448" i="5"/>
  <c r="R2448" i="5"/>
  <c r="B27" i="6"/>
  <c r="G27" i="6" s="1"/>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45" i="6"/>
  <c r="F66" i="6"/>
  <c r="F50" i="6"/>
  <c r="H50" i="6"/>
  <c r="D50" i="6"/>
  <c r="F30" i="6"/>
  <c r="H30" i="6" s="1"/>
  <c r="D30" i="6" s="1"/>
  <c r="F35" i="6"/>
  <c r="F40" i="6"/>
  <c r="H40" i="6" s="1"/>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X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X916" i="5"/>
  <c r="R916" i="5"/>
  <c r="I916" i="5"/>
  <c r="F916" i="5"/>
  <c r="J916" i="5"/>
  <c r="H916" i="5"/>
  <c r="F956" i="5"/>
  <c r="R956" i="5"/>
  <c r="I956" i="5"/>
  <c r="J956" i="5"/>
  <c r="H956" i="5"/>
  <c r="R871" i="5"/>
  <c r="I871" i="5"/>
  <c r="H871" i="5"/>
  <c r="F871" i="5"/>
  <c r="J871" i="5"/>
  <c r="R874" i="5"/>
  <c r="I874" i="5"/>
  <c r="H874" i="5"/>
  <c r="J874" i="5"/>
  <c r="F874" i="5"/>
  <c r="F853" i="5"/>
  <c r="X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X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X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R1020" i="5"/>
  <c r="J1020" i="5"/>
  <c r="I1020" i="5"/>
  <c r="X928"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X2216" i="5"/>
  <c r="R2216" i="5"/>
  <c r="I2216" i="5"/>
  <c r="H2216" i="5"/>
  <c r="F2216" i="5"/>
  <c r="I2159" i="5"/>
  <c r="H2159" i="5"/>
  <c r="F2159" i="5"/>
  <c r="J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X1279" i="5"/>
  <c r="H984" i="5"/>
  <c r="F984" i="5"/>
  <c r="X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X220" i="5"/>
  <c r="S601" i="5"/>
  <c r="X152" i="5"/>
  <c r="X180" i="5"/>
  <c r="X375" i="5"/>
  <c r="X296" i="5"/>
  <c r="X244" i="5"/>
  <c r="X276" i="5"/>
  <c r="X567" i="5"/>
  <c r="X496" i="5"/>
  <c r="X188" i="5"/>
  <c r="X328" i="5"/>
  <c r="X204" i="5"/>
  <c r="S600" i="5"/>
  <c r="X191" i="5"/>
  <c r="X108" i="5"/>
  <c r="X164" i="5"/>
  <c r="X308" i="5"/>
  <c r="X200" i="5"/>
  <c r="X208" i="5"/>
  <c r="S382" i="5"/>
  <c r="X256" i="5"/>
  <c r="X288" i="5"/>
  <c r="X116" i="5"/>
  <c r="X300" i="5"/>
  <c r="X469" i="5"/>
  <c r="X431" i="5"/>
  <c r="S533" i="5"/>
  <c r="X148" i="5"/>
  <c r="X216" i="5"/>
  <c r="S355" i="5"/>
  <c r="S602" i="5"/>
  <c r="X497" i="5"/>
  <c r="X156" i="5"/>
  <c r="X124" i="5"/>
  <c r="S603" i="5"/>
  <c r="X184" i="5"/>
  <c r="X260" i="5"/>
  <c r="X292" i="5"/>
  <c r="S605" i="5"/>
  <c r="S607" i="5"/>
  <c r="X211" i="5"/>
  <c r="X576" i="5"/>
  <c r="X556" i="5"/>
  <c r="S314" i="5"/>
  <c r="X463" i="5"/>
  <c r="X136" i="5"/>
  <c r="X593" i="5"/>
  <c r="X460" i="5"/>
  <c r="X196" i="5"/>
  <c r="X240" i="5"/>
  <c r="X252" i="5"/>
  <c r="AB12" i="5"/>
  <c r="AB9" i="5"/>
  <c r="AB10" i="5"/>
  <c r="AB14" i="5"/>
  <c r="AB17" i="5"/>
  <c r="AB16" i="5"/>
  <c r="AB8" i="5"/>
  <c r="AB13" i="5"/>
  <c r="AB15" i="5"/>
  <c r="AB11"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6" i="5"/>
  <c r="S17" i="5"/>
  <c r="S12" i="5"/>
  <c r="S16" i="5"/>
  <c r="S15" i="5"/>
  <c r="S13" i="5"/>
  <c r="S14" i="5"/>
  <c r="S10" i="5"/>
  <c r="S11" i="5"/>
  <c r="S8" i="5"/>
  <c r="S9" i="5"/>
  <c r="G64" i="6" a="1"/>
  <c r="C7" i="5" l="1"/>
  <c r="B7" i="5"/>
  <c r="C6" i="5"/>
  <c r="B6" i="5"/>
  <c r="B5" i="5"/>
  <c r="B69" i="4"/>
  <c r="A50" i="6" s="1"/>
  <c r="B65" i="4"/>
  <c r="A47" i="6" s="1"/>
  <c r="A27" i="6"/>
  <c r="B32" i="4"/>
  <c r="A19" i="6" s="1"/>
  <c r="F52" i="6"/>
  <c r="H52" i="6" s="1"/>
  <c r="D52" i="6" s="1"/>
  <c r="F68" i="6"/>
  <c r="H27" i="6"/>
  <c r="D27" i="6" s="1"/>
  <c r="F32" i="6"/>
  <c r="H32" i="6" s="1"/>
  <c r="D32" i="6" s="1"/>
  <c r="F47" i="6"/>
  <c r="H22" i="6"/>
  <c r="H47" i="6"/>
  <c r="D47" i="6" s="1"/>
  <c r="B51" i="4"/>
  <c r="A35" i="6" s="1"/>
  <c r="D43" i="4"/>
  <c r="D22" i="6"/>
  <c r="K68" i="6"/>
  <c r="C32" i="6"/>
  <c r="F37" i="6"/>
  <c r="H37" i="6" s="1"/>
  <c r="C42" i="6"/>
  <c r="C17" i="6"/>
  <c r="C47" i="6"/>
  <c r="F42" i="6"/>
  <c r="H42" i="6" s="1"/>
  <c r="D42" i="6" s="1"/>
  <c r="G55" i="4"/>
  <c r="C22" i="6"/>
  <c r="D16" i="6"/>
  <c r="C16" i="6"/>
  <c r="D49" i="4"/>
  <c r="B51" i="6"/>
  <c r="G51" i="6" s="1"/>
  <c r="A16" i="6"/>
  <c r="G21" i="6"/>
  <c r="H21" i="6" s="1"/>
  <c r="B31" i="6"/>
  <c r="G31" i="6" s="1"/>
  <c r="B59" i="4"/>
  <c r="A42" i="6" s="1"/>
  <c r="B26" i="6"/>
  <c r="G26" i="6" s="1"/>
  <c r="F26" i="6"/>
  <c r="D15" i="6"/>
  <c r="K66" i="6"/>
  <c r="B83" i="4"/>
  <c r="A59" i="6" s="1"/>
  <c r="B43" i="4"/>
  <c r="A28" i="6" s="1"/>
  <c r="B61" i="4"/>
  <c r="A43" i="6" s="1"/>
  <c r="B89" i="4"/>
  <c r="A63" i="6" s="1"/>
  <c r="B49" i="4"/>
  <c r="A33" i="6" s="1"/>
  <c r="B77" i="4"/>
  <c r="A55" i="6" s="1"/>
  <c r="D40" i="6"/>
  <c r="C40" i="6"/>
  <c r="C45" i="6"/>
  <c r="C30" i="6"/>
  <c r="B57" i="4"/>
  <c r="A40" i="6" s="1"/>
  <c r="C25" i="6"/>
  <c r="C14" i="6"/>
  <c r="C20" i="6"/>
  <c r="C35" i="6"/>
  <c r="C50" i="6"/>
  <c r="C15" i="6"/>
  <c r="C19" i="6"/>
  <c r="D37" i="4"/>
  <c r="B37" i="4"/>
  <c r="A23" i="6" s="1"/>
  <c r="B44" i="6"/>
  <c r="G44" i="6" s="1"/>
  <c r="B67" i="4"/>
  <c r="A48" i="6" s="1"/>
  <c r="D14" i="6"/>
  <c r="K65" i="6"/>
  <c r="B29" i="6"/>
  <c r="G29" i="6" s="1"/>
  <c r="B55" i="4"/>
  <c r="A38" i="6" s="1"/>
  <c r="F24" i="6"/>
  <c r="B81" i="4"/>
  <c r="A58" i="6" s="1"/>
  <c r="B75" i="4"/>
  <c r="A54" i="6" s="1"/>
  <c r="B87" i="4"/>
  <c r="A62" i="6" s="1"/>
  <c r="B31" i="4"/>
  <c r="A18" i="6" s="1"/>
  <c r="D31" i="4"/>
  <c r="B85" i="4"/>
  <c r="A60" i="6" s="1"/>
  <c r="B79" i="4"/>
  <c r="A57" i="6" s="1"/>
  <c r="B71" i="4"/>
  <c r="A52" i="6" s="1"/>
  <c r="C12" i="6"/>
  <c r="C11" i="6"/>
  <c r="B35" i="4"/>
  <c r="A22" i="6" s="1"/>
  <c r="B56" i="4"/>
  <c r="A39" i="6" s="1"/>
  <c r="A26" i="6"/>
  <c r="C8" i="6"/>
  <c r="C7" i="6"/>
  <c r="C9" i="6"/>
  <c r="C10" i="6"/>
  <c r="B63" i="4"/>
  <c r="A45" i="6" s="1"/>
  <c r="D6" i="6"/>
  <c r="C6" i="6"/>
  <c r="G67" i="4"/>
  <c r="G37" i="4"/>
  <c r="D61" i="4"/>
  <c r="G43" i="4"/>
  <c r="G49" i="4"/>
  <c r="D74" i="4"/>
  <c r="C5" i="6"/>
  <c r="D55" i="4"/>
  <c r="B58" i="4"/>
  <c r="A41" i="6" s="1"/>
  <c r="B50" i="4"/>
  <c r="A34" i="6" s="1"/>
  <c r="C4" i="6"/>
  <c r="B64" i="4"/>
  <c r="A46" i="6" s="1"/>
  <c r="B52" i="4"/>
  <c r="A36" i="6" s="1"/>
  <c r="B33" i="4"/>
  <c r="A20" i="6" s="1"/>
  <c r="G64" i="6"/>
  <c r="G61" i="4"/>
  <c r="G74" i="4"/>
  <c r="B62" i="4"/>
  <c r="A44" i="6" s="1"/>
  <c r="B68" i="4"/>
  <c r="A49" i="6" s="1"/>
  <c r="F69" i="6"/>
  <c r="AB7" i="5" l="1"/>
  <c r="V7" i="5"/>
  <c r="G7" i="5" s="1"/>
  <c r="AB6" i="5"/>
  <c r="V6" i="5"/>
  <c r="G67" i="6"/>
  <c r="G65" i="6"/>
  <c r="G66" i="6"/>
  <c r="H66" i="6" s="1"/>
  <c r="AB5" i="5"/>
  <c r="G68" i="6"/>
  <c r="H68" i="6" s="1"/>
  <c r="V5" i="5"/>
  <c r="C52" i="6"/>
  <c r="C27" i="6"/>
  <c r="C37" i="6"/>
  <c r="D37" i="6"/>
  <c r="D21" i="6"/>
  <c r="C21" i="6"/>
  <c r="F36" i="6"/>
  <c r="H36" i="6" s="1"/>
  <c r="F67" i="6"/>
  <c r="F41" i="6"/>
  <c r="H41" i="6" s="1"/>
  <c r="F31" i="6"/>
  <c r="H31" i="6" s="1"/>
  <c r="F51" i="6"/>
  <c r="H51" i="6" s="1"/>
  <c r="F46" i="6"/>
  <c r="H46" i="6" s="1"/>
  <c r="H26" i="6"/>
  <c r="K67" i="6"/>
  <c r="F54" i="6"/>
  <c r="F29" i="6"/>
  <c r="H29" i="6" s="1"/>
  <c r="F34" i="6"/>
  <c r="H34" i="6" s="1"/>
  <c r="F49" i="6"/>
  <c r="H49" i="6" s="1"/>
  <c r="F44" i="6"/>
  <c r="H44" i="6" s="1"/>
  <c r="F39" i="6"/>
  <c r="H39" i="6" s="1"/>
  <c r="H24" i="6"/>
  <c r="F65" i="6"/>
  <c r="C69" i="6"/>
  <c r="H64" i="6"/>
  <c r="B64" i="6"/>
  <c r="H7" i="5" l="1"/>
  <c r="R7" i="5"/>
  <c r="F7" i="5"/>
  <c r="I7" i="5"/>
  <c r="E7" i="5"/>
  <c r="J7" i="5"/>
  <c r="J6" i="5"/>
  <c r="R6" i="5"/>
  <c r="E6" i="5"/>
  <c r="H6" i="5"/>
  <c r="I6" i="5"/>
  <c r="F6" i="5"/>
  <c r="G6" i="5"/>
  <c r="D68" i="6"/>
  <c r="C68" i="6"/>
  <c r="H67" i="6"/>
  <c r="D67" i="6" s="1"/>
  <c r="D66" i="6"/>
  <c r="C66" i="6"/>
  <c r="J5" i="5"/>
  <c r="H5" i="5"/>
  <c r="I5" i="5"/>
  <c r="E5" i="5"/>
  <c r="R5" i="5"/>
  <c r="F5" i="5"/>
  <c r="G5" i="5"/>
  <c r="D31" i="6"/>
  <c r="C31" i="6"/>
  <c r="D46" i="6"/>
  <c r="C46" i="6"/>
  <c r="D41" i="6"/>
  <c r="C41" i="6"/>
  <c r="D51" i="6"/>
  <c r="C51" i="6"/>
  <c r="D36" i="6"/>
  <c r="C36" i="6"/>
  <c r="C26" i="6"/>
  <c r="D26" i="6"/>
  <c r="H54" i="6"/>
  <c r="F62" i="6"/>
  <c r="H62" i="6" s="1"/>
  <c r="F59" i="6"/>
  <c r="H59" i="6" s="1"/>
  <c r="F57" i="6"/>
  <c r="H57" i="6" s="1"/>
  <c r="F63" i="6"/>
  <c r="H63" i="6" s="1"/>
  <c r="F58" i="6"/>
  <c r="H58" i="6" s="1"/>
  <c r="F55" i="6"/>
  <c r="F60" i="6"/>
  <c r="H60" i="6" s="1"/>
  <c r="C2" i="6"/>
  <c r="H65" i="6"/>
  <c r="B2" i="6"/>
  <c r="D24" i="6"/>
  <c r="C24" i="6"/>
  <c r="D49" i="6"/>
  <c r="C49" i="6"/>
  <c r="D39" i="6"/>
  <c r="C39" i="6"/>
  <c r="D44" i="6"/>
  <c r="C44" i="6"/>
  <c r="C34" i="6"/>
  <c r="D34" i="6"/>
  <c r="D29" i="6"/>
  <c r="C29" i="6"/>
  <c r="C64" i="6"/>
  <c r="D64" i="6"/>
  <c r="X7" i="5" l="1"/>
  <c r="C67" i="6"/>
  <c r="X6" i="5"/>
  <c r="X5" i="5"/>
  <c r="G69" i="6" a="1"/>
  <c r="G69" i="6" s="1"/>
  <c r="H69" i="6" s="1"/>
  <c r="D60" i="6"/>
  <c r="C60" i="6"/>
  <c r="H55" i="6"/>
  <c r="F56" i="6"/>
  <c r="H56" i="6" s="1"/>
  <c r="D57" i="6"/>
  <c r="C57" i="6"/>
  <c r="D58" i="6"/>
  <c r="C58" i="6"/>
  <c r="C63" i="6"/>
  <c r="D63" i="6"/>
  <c r="D59" i="6"/>
  <c r="C59" i="6"/>
  <c r="D62" i="6"/>
  <c r="C62" i="6"/>
  <c r="D65" i="6"/>
  <c r="C65" i="6"/>
  <c r="D54" i="6"/>
  <c r="C54" i="6"/>
  <c r="S7" i="5"/>
  <c r="S6" i="5"/>
  <c r="S5" i="5"/>
  <c r="D56" i="6" l="1"/>
  <c r="C56" i="6"/>
  <c r="D55" i="6"/>
  <c r="C55" i="6"/>
  <c r="H70" i="6"/>
  <c r="D2" i="6" s="1"/>
  <c r="T7" i="5"/>
  <c r="T6"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<sst xmlns="http://schemas.openxmlformats.org/spreadsheetml/2006/main" count="22347" uniqueCount="15831">
  <si>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</si>
  <si>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</si>
  <si>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</si>
  <si>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</si>
  <si>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</si>
  <si>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</si>
  <si>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</si>
  <si>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</si>
  <si>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</si>
  <si>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</si>
  <si>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</si>
  <si>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</si>
  <si>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</si>
  <si>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</si>
  <si>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</si>
  <si>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</si>
  <si>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</si>
  <si>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</si>
  <si>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</si>
  <si>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</si>
  <si>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</si>
  <si>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</si>
  <si>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</si>
  <si>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</si>
  <si>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</si>
  <si>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</si>
  <si>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</si>
  <si>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</si>
  <si>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</si>
  <si>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</si>
  <si>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</si>
  <si>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</si>
  <si>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</si>
  <si>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</si>
  <si>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</si>
  <si>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</si>
  <si>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</si>
  <si>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</si>
  <si>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</si>
  <si>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</si>
  <si>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</si>
  <si>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</si>
  <si>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</si>
  <si>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</si>
  <si>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</si>
  <si>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</si>
  <si>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</si>
  <si>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</si>
  <si>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</si>
  <si>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</si>
  <si>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</si>
  <si>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</si>
  <si>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</si>
  <si>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</si>
  <si>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</si>
  <si>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</si>
  <si>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</si>
  <si>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</si>
  <si>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</si>
  <si>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</si>
  <si>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</si>
  <si>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</si>
  <si>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</si>
  <si>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</si>
  <si>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</si>
  <si>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</si>
  <si>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</si>
  <si>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</si>
  <si>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</si>
  <si>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</si>
  <si>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</si>
  <si>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</si>
  <si>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</si>
  <si>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</si>
  <si>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</si>
  <si>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</si>
  <si>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</si>
  <si>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</si>
  <si>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</si>
  <si>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</si>
  <si>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</si>
  <si>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</si>
  <si>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</si>
  <si>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</si>
  <si>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</si>
  <si>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</si>
  <si>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</si>
  <si>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</si>
  <si>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</si>
  <si>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</si>
  <si>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</si>
  <si>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</si>
  <si>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</si>
  <si>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</si>
  <si>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</si>
  <si>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</si>
  <si>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</si>
  <si>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</si>
  <si>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</si>
  <si>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</si>
  <si>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</si>
  <si>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</si>
  <si>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</si>
  <si>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</si>
  <si>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</si>
  <si>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</si>
  <si>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</si>
  <si>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</si>
  <si>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</si>
  <si>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</si>
  <si>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</si>
  <si>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</si>
  <si>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</si>
  <si>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</si>
  <si>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</si>
  <si>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</si>
  <si>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</si>
  <si>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</si>
  <si>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</si>
  <si>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</si>
  <si>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</si>
  <si>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</si>
  <si>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</si>
  <si>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</si>
  <si>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</si>
  <si>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</si>
  <si>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</si>
  <si>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</si>
  <si>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</si>
  <si>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</si>
  <si>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</si>
  <si>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</si>
  <si>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</si>
  <si>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</si>
  <si>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</si>
  <si>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</si>
  <si>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</si>
  <si>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</si>
  <si>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</si>
  <si>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</si>
  <si>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</si>
  <si>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</si>
  <si>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</si>
  <si>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</si>
  <si>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</si>
  <si>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</si>
  <si>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</si>
  <si>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</si>
  <si>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</si>
  <si>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</si>
  <si>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</si>
  <si>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</si>
  <si>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</si>
  <si>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</si>
  <si>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</si>
  <si>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</si>
  <si>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</si>
  <si>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</si>
  <si>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</si>
  <si>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</si>
  <si>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</si>
  <si>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</si>
  <si>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</si>
  <si>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</si>
  <si>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</si>
  <si>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</si>
  <si>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</si>
  <si>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</si>
  <si>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</si>
  <si>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</si>
  <si>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</si>
  <si>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</si>
  <si>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</si>
  <si>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</si>
  <si>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</si>
  <si>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</si>
  <si>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</si>
  <si>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</si>
  <si>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</si>
  <si>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</si>
  <si>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</si>
  <si>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</si>
  <si>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</si>
  <si>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</si>
  <si>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</si>
  <si>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</si>
  <si>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</si>
  <si>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</si>
  <si>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</si>
  <si>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</si>
  <si>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</si>
  <si>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</si>
  <si>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</si>
  <si>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</si>
  <si>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</si>
  <si>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</si>
  <si>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</si>
  <si>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</si>
  <si>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</si>
  <si>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</si>
  <si>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</si>
  <si>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</si>
  <si>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</si>
  <si>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</si>
  <si>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</si>
  <si>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</si>
  <si>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</si>
  <si>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</si>
  <si>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</si>
  <si>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</si>
  <si>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</si>
  <si>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</si>
  <si>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</si>
  <si>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</si>
  <si>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</si>
  <si>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</si>
  <si>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</si>
  <si>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</si>
  <si>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</si>
  <si>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</si>
  <si>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</si>
  <si>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</si>
  <si>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</si>
  <si>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</si>
  <si>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</si>
  <si>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</si>
  <si>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</si>
  <si>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</si>
  <si>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</si>
  <si>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</si>
  <si>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</si>
  <si>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</si>
  <si>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</si>
  <si>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</si>
  <si>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</si>
  <si>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</si>
  <si>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</si>
  <si>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</si>
  <si>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</si>
  <si>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</si>
  <si>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</si>
  <si>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</si>
  <si>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</si>
  <si>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</si>
  <si>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</si>
  <si>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</si>
  <si>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</si>
  <si>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</si>
  <si>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</si>
  <si>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</si>
  <si>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</si>
  <si>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</si>
  <si>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</si>
  <si>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</si>
  <si>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</si>
  <si>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</si>
  <si>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</si>
  <si>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</si>
  <si>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</si>
  <si>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</si>
  <si>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</si>
  <si>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</si>
  <si>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</si>
  <si>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</si>
  <si>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</si>
  <si>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</si>
  <si>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</si>
  <si>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</si>
  <si>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</si>
  <si>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</si>
  <si>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</si>
  <si>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</si>
  <si>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</si>
  <si>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</si>
  <si>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</si>
  <si>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</si>
  <si>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</si>
  <si>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</si>
  <si>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</si>
  <si>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</si>
  <si>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</si>
  <si>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</si>
  <si>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</si>
  <si>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</si>
  <si>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</si>
  <si>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</si>
  <si>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</si>
  <si>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</si>
  <si>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</si>
  <si>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</si>
  <si>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</si>
  <si>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</si>
  <si>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</si>
  <si>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</si>
  <si>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</si>
  <si>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</si>
  <si>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</si>
  <si>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</si>
  <si>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</si>
  <si>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</si>
  <si>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</si>
  <si>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</si>
  <si>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</si>
  <si>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</si>
  <si>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</si>
  <si>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</si>
  <si>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</si>
  <si>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</si>
  <si>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</si>
  <si>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</si>
  <si>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</si>
  <si>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</si>
  <si>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</si>
  <si>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</si>
  <si>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</si>
  <si>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</si>
  <si>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</si>
  <si>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</si>
  <si>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</si>
  <si>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</si>
  <si>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</si>
  <si>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</si>
  <si>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</si>
  <si>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</si>
  <si>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</si>
  <si>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</si>
  <si>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</si>
  <si>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</si>
  <si>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</si>
  <si>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</si>
  <si>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</si>
  <si>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</si>
  <si>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</si>
  <si>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</si>
  <si>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</si>
  <si>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</si>
  <si>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</si>
  <si>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</si>
  <si>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</si>
  <si>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</si>
  <si>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</si>
  <si>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</si>
  <si>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</si>
  <si>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</si>
  <si>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</si>
  <si>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</si>
  <si>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</si>
  <si>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</si>
  <si>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</si>
  <si>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</si>
  <si>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</si>
  <si>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</si>
  <si>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</si>
  <si>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</si>
  <si>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</si>
  <si>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</si>
  <si>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</si>
  <si>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</si>
  <si>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</si>
  <si>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</si>
  <si>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</si>
  <si>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</si>
  <si>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</si>
  <si>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</si>
  <si>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</si>
  <si>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</si>
  <si>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</si>
  <si>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</si>
  <si>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</si>
  <si>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</si>
  <si>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</si>
  <si>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</si>
  <si>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</si>
  <si>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</si>
  <si>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</si>
  <si>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</si>
  <si>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</si>
  <si>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</si>
  <si>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</si>
  <si>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</si>
  <si>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</si>
  <si>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</si>
  <si>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</si>
  <si>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</si>
  <si>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</si>
  <si>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</si>
  <si>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</si>
  <si>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</si>
  <si>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</si>
  <si>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</si>
  <si>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</si>
  <si>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</si>
  <si>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</si>
  <si>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</si>
  <si>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</si>
  <si>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</si>
  <si>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</si>
  <si>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</si>
  <si>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</si>
  <si>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</si>
  <si>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</si>
  <si>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</si>
  <si>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</si>
  <si>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</si>
  <si>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</si>
  <si>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</si>
  <si>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</si>
  <si>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</si>
  <si>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</si>
  <si>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</si>
  <si>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</si>
  <si>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</si>
  <si>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</si>
  <si>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</si>
  <si>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</si>
  <si>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</si>
  <si>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</si>
  <si>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</si>
  <si>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</si>
  <si>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</si>
  <si>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</si>
  <si>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</si>
  <si>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</si>
  <si>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</si>
  <si>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</si>
  <si>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</si>
  <si>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</si>
  <si>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</si>
  <si>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</si>
  <si>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</si>
  <si>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</si>
  <si>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</si>
  <si>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</si>
  <si>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</si>
  <si>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</si>
  <si>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</si>
  <si>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</si>
  <si>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</si>
  <si>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</si>
  <si>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</si>
  <si>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</si>
  <si>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</si>
  <si>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</si>
  <si>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</si>
  <si>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</si>
  <si>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</si>
  <si>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</si>
  <si>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</si>
  <si>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</si>
  <si>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</si>
  <si>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</si>
  <si>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</si>
  <si>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</si>
  <si>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</si>
  <si>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</si>
  <si>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</si>
  <si>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</si>
  <si>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</si>
  <si>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</si>
  <si>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</si>
  <si>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</si>
  <si>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</si>
  <si>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</si>
  <si>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</si>
  <si>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</si>
  <si>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</si>
  <si>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</si>
  <si>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</si>
  <si>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</si>
  <si>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</si>
  <si>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</si>
  <si>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</si>
  <si>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</si>
  <si>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</si>
  <si>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</si>
  <si>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</si>
  <si>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</si>
  <si>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</si>
  <si>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</si>
  <si>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</si>
  <si>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</si>
  <si>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</si>
  <si>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</si>
  <si>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</si>
  <si>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</si>
  <si>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</si>
  <si>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</si>
  <si>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</si>
  <si>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</si>
  <si>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</si>
  <si>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</si>
  <si>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</si>
  <si>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</si>
  <si>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</si>
  <si>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</si>
  <si>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</si>
  <si>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</si>
  <si>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</si>
  <si>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</si>
  <si>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</si>
  <si>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</si>
  <si>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</si>
  <si>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</si>
  <si>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</si>
  <si>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</si>
  <si>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</si>
  <si>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</si>
  <si>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</si>
  <si>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</si>
  <si>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</si>
  <si>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</si>
  <si>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</si>
  <si>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</si>
  <si>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</si>
  <si>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</si>
  <si>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</si>
  <si>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</si>
  <si>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</si>
  <si>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</si>
  <si>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</si>
  <si>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</si>
  <si>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</si>
  <si>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</si>
  <si>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</si>
  <si>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</si>
  <si>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</si>
  <si>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</si>
  <si>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</si>
  <si>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</si>
  <si>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</si>
  <si>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</si>
  <si>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</si>
  <si>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</si>
  <si>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</si>
  <si>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</si>
  <si>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</si>
  <si>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</si>
  <si>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</si>
  <si>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</si>
  <si>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</si>
  <si>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</si>
  <si>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</si>
  <si>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</si>
  <si>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</si>
  <si>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</si>
  <si>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</si>
  <si>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</si>
  <si>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</si>
  <si>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</si>
  <si>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</si>
  <si>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</si>
  <si>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</si>
  <si>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</si>
  <si>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</si>
  <si>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</si>
  <si>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</si>
  <si>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</si>
  <si>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</si>
  <si>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</si>
  <si>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</si>
  <si>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</si>
  <si>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</si>
  <si>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</si>
  <si>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</si>
  <si>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</si>
  <si>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</si>
  <si>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</si>
  <si>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</si>
  <si>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</si>
  <si>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</si>
  <si>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</si>
  <si>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</si>
  <si>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</si>
  <si>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</si>
  <si>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</si>
  <si>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</si>
  <si>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</si>
  <si>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</si>
  <si>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</si>
  <si>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</si>
  <si>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</si>
  <si>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</si>
  <si>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</si>
  <si>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</si>
  <si>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</si>
  <si>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</si>
  <si>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</si>
  <si>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</si>
  <si>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</si>
  <si>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</si>
  <si>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</si>
  <si>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</si>
  <si>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</si>
  <si>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</si>
  <si>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</si>
  <si>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</si>
  <si>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</si>
  <si>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</si>
  <si>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</si>
  <si>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</si>
  <si>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</si>
  <si>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</si>
  <si>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</si>
  <si>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</si>
  <si>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</si>
  <si>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</si>
  <si>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</si>
  <si>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</si>
  <si>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</si>
  <si>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</si>
  <si>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</si>
  <si>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</si>
  <si>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</si>
  <si>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</si>
  <si>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</si>
  <si>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</si>
  <si>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</si>
  <si>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</si>
  <si>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</si>
  <si>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</si>
  <si>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</si>
  <si>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</si>
  <si>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</si>
  <si>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</si>
  <si>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</si>
  <si>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</si>
  <si>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</si>
  <si>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</si>
  <si>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</si>
  <si>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</si>
  <si>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</si>
  <si>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</si>
  <si>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</si>
  <si>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</si>
  <si>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</si>
  <si>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</si>
  <si>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</si>
  <si>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</si>
  <si>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</si>
  <si>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</si>
  <si>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</si>
  <si>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</si>
  <si>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</si>
  <si>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</si>
  <si>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</si>
  <si>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</si>
  <si>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</si>
  <si>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</si>
  <si>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</si>
  <si>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</si>
  <si>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</si>
  <si>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</si>
  <si>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</si>
  <si>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</si>
  <si>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</si>
  <si>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</si>
  <si>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</si>
  <si>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</si>
  <si>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</si>
  <si>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</si>
  <si>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</si>
  <si>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</si>
  <si>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</si>
  <si>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</si>
  <si>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</si>
  <si>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</si>
  <si>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</si>
  <si>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</si>
  <si>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</si>
  <si>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</si>
  <si>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</si>
  <si>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</si>
  <si>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</si>
  <si>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</si>
  <si>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</si>
  <si>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</si>
  <si>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</si>
  <si>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</si>
  <si>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</si>
  <si>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</si>
  <si>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</si>
  <si>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</si>
  <si>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</si>
  <si>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</si>
  <si>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</si>
  <si>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</si>
  <si>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</si>
  <si>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</si>
  <si>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</si>
  <si>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</si>
  <si>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</si>
  <si>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</si>
  <si>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</si>
  <si>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</si>
  <si>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</si>
  <si>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</si>
  <si>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</si>
  <si>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</si>
  <si>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</si>
  <si>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</si>
  <si>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</si>
  <si>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</si>
  <si>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</si>
  <si>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</si>
  <si>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</si>
  <si>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</si>
  <si>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</si>
  <si>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</si>
  <si>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</si>
  <si>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</si>
  <si>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</si>
  <si>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</si>
  <si>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</si>
  <si>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</si>
  <si>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</si>
  <si>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</si>
  <si>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</si>
  <si>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</si>
  <si>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</si>
  <si>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</si>
  <si>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</si>
  <si>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</si>
  <si>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</si>
  <si>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</si>
  <si>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</si>
  <si>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</si>
  <si>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</si>
  <si>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</si>
  <si>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</si>
  <si>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</si>
  <si>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</si>
  <si>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</si>
  <si>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</si>
  <si>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</si>
  <si>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</si>
  <si>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</si>
  <si>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</si>
  <si>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</si>
  <si>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</si>
  <si>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</si>
  <si>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</si>
  <si>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</si>
  <si>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</si>
  <si>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</si>
  <si>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</si>
  <si>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</si>
  <si>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</si>
  <si>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</si>
  <si>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</si>
  <si>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</si>
  <si>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</si>
  <si>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</si>
  <si>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</si>
  <si>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</si>
  <si>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</si>
  <si>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</si>
  <si>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</si>
  <si>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</si>
  <si>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</si>
  <si>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</si>
  <si>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</si>
  <si>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</si>
  <si>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</si>
  <si>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</si>
  <si>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</si>
  <si>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</si>
  <si>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</si>
  <si>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</si>
  <si>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</si>
  <si>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</si>
  <si>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</si>
  <si>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</si>
  <si>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</si>
  <si>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</si>
  <si>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</si>
  <si>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</si>
  <si>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</si>
  <si>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</si>
  <si>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</si>
  <si>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</si>
  <si>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</si>
  <si>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</si>
  <si>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</si>
  <si>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</si>
  <si>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</si>
  <si>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</si>
  <si>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</si>
  <si>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</si>
  <si>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</si>
  <si>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</si>
  <si>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</si>
  <si>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</si>
  <si>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</si>
  <si>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</si>
  <si>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</si>
  <si>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</si>
  <si>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</si>
  <si>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</si>
  <si>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</si>
  <si>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</si>
  <si>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</si>
  <si>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</si>
  <si>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</si>
  <si>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</si>
  <si>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</si>
  <si>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</si>
  <si>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</si>
  <si>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</si>
  <si>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</si>
  <si>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</si>
  <si>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</si>
  <si>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</si>
  <si>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</si>
  <si>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</si>
  <si>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</si>
  <si>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</si>
  <si>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</si>
  <si>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</si>
  <si>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</si>
  <si>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</si>
  <si>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</si>
  <si>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</si>
  <si>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</si>
  <si>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</si>
  <si>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</si>
  <si>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</si>
  <si>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</si>
  <si>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</si>
  <si>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</si>
  <si>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</si>
  <si>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</si>
  <si>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</si>
  <si>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</si>
  <si>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</si>
  <si>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</si>
  <si>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</si>
  <si>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</si>
  <si>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</si>
  <si>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</si>
  <si>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</si>
  <si>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</si>
  <si>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</si>
  <si>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</si>
  <si>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</si>
  <si>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</si>
  <si>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</si>
  <si>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</si>
  <si>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</si>
  <si>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</si>
  <si>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</si>
  <si>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</si>
  <si>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</si>
  <si>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</si>
  <si>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</si>
  <si>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</si>
  <si>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</si>
  <si>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</si>
  <si>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</si>
  <si>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</si>
  <si>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</si>
  <si>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</si>
  <si>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</si>
  <si>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</si>
  <si>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</si>
  <si>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</si>
  <si>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</si>
  <si>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</si>
  <si>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</si>
  <si>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</si>
  <si>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</si>
  <si>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</si>
  <si>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</si>
  <si>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</si>
  <si>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</si>
  <si>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</si>
  <si>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</si>
  <si>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</si>
  <si>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</si>
  <si>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</si>
  <si>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</si>
  <si>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</si>
  <si>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</si>
  <si>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</si>
  <si>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</si>
  <si>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</si>
  <si>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</si>
  <si>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</si>
  <si>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</si>
  <si>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</si>
  <si>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</si>
  <si>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</si>
  <si>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</si>
  <si>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</si>
  <si>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</si>
  <si>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</si>
  <si>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</si>
  <si>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</si>
  <si>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</si>
  <si>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</si>
  <si>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</si>
  <si>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</si>
  <si>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</si>
  <si>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</si>
  <si>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</si>
  <si>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</si>
  <si>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</si>
  <si>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</si>
  <si>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</si>
  <si>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</si>
  <si>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</si>
  <si>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</si>
  <si>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</si>
  <si>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</si>
  <si>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</si>
  <si>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</si>
  <si>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</si>
  <si>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</si>
  <si>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</si>
  <si>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</si>
  <si>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</si>
  <si>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</si>
  <si>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</si>
  <si>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</si>
  <si>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</si>
  <si>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</si>
  <si>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</si>
  <si>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</si>
  <si>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</si>
  <si>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</si>
  <si>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</si>
  <si>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</si>
  <si>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</si>
  <si>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</si>
  <si>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</si>
  <si>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</si>
  <si>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</si>
  <si>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</si>
  <si>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</si>
  <si>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</si>
  <si>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</si>
  <si>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</si>
  <si>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</si>
  <si>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</si>
  <si>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</si>
  <si>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</si>
  <si>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</si>
  <si>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</si>
  <si>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</si>
  <si>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</si>
  <si>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</si>
  <si>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</si>
  <si>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</si>
  <si>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</si>
  <si>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</si>
  <si>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</si>
  <si>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</si>
  <si>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</si>
  <si>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</si>
  <si>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</si>
  <si>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</si>
  <si>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</si>
  <si>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</si>
  <si>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</si>
  <si>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</si>
  <si>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</si>
  <si>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</si>
  <si>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</si>
  <si>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</si>
  <si>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</si>
  <si>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</si>
  <si>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</si>
  <si>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</si>
  <si>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</si>
  <si>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</si>
  <si>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</si>
  <si>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</si>
  <si>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</si>
  <si>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</si>
  <si>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</si>
  <si>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</si>
  <si>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</si>
  <si>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</si>
  <si>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</si>
  <si>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</si>
  <si>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</si>
  <si>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</si>
  <si>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</si>
  <si>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</si>
  <si>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</si>
  <si>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</si>
  <si>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</si>
  <si>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</si>
  <si>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</si>
  <si>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</si>
  <si>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</si>
  <si>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</si>
  <si>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</si>
  <si>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</si>
  <si>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</si>
  <si>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</si>
  <si>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</si>
  <si>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</si>
  <si>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</si>
  <si>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</si>
  <si>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</si>
  <si>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</si>
  <si>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</si>
  <si>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</si>
  <si>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</si>
  <si>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</si>
  <si>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</si>
  <si>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</si>
  <si>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</si>
  <si>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</si>
  <si>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</si>
  <si>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</si>
  <si>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</si>
  <si>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</si>
  <si>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</si>
  <si>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</si>
  <si>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</si>
  <si>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</si>
  <si>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</si>
  <si>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</si>
  <si>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</si>
  <si>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</si>
  <si>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</si>
  <si>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</si>
  <si>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</si>
  <si>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</si>
  <si>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</si>
  <si>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</si>
  <si>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</si>
  <si>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</si>
  <si>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</si>
  <si>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</si>
  <si>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</si>
  <si>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</si>
  <si>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</si>
  <si>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</si>
  <si>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</si>
  <si>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</si>
  <si>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</si>
  <si>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</si>
  <si>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</si>
  <si>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</si>
  <si>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</si>
  <si>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</si>
  <si>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</si>
  <si>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</si>
  <si>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</si>
  <si>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</si>
  <si>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</si>
  <si>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</si>
  <si>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</si>
  <si>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</si>
  <si>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</si>
  <si>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</si>
  <si>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</si>
  <si>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</si>
  <si>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</si>
  <si>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</si>
  <si>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</si>
  <si>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</si>
  <si>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</si>
  <si>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</si>
  <si>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</si>
  <si>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</si>
  <si>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</si>
  <si>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</si>
  <si>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</si>
  <si>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</si>
  <si>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</si>
  <si>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</si>
  <si>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</si>
  <si>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</si>
  <si>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</si>
  <si>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</si>
  <si>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</si>
  <si>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</si>
  <si>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</si>
  <si>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</si>
  <si>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</si>
  <si>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</si>
  <si>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</si>
  <si>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</si>
  <si>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</si>
  <si>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</si>
  <si>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</si>
  <si>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</si>
  <si>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</si>
  <si>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</si>
  <si>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</si>
  <si>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</si>
  <si>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</si>
  <si>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</si>
  <si>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</si>
  <si>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</si>
  <si>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</si>
  <si>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</si>
  <si>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</si>
  <si>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</si>
  <si>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</si>
  <si>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</si>
  <si>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</si>
  <si>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</si>
  <si>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</si>
  <si>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</si>
  <si>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</si>
  <si>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</si>
  <si>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</si>
  <si>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</si>
  <si>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</si>
  <si>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</si>
  <si>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</si>
  <si>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</si>
  <si>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</si>
  <si>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</si>
  <si>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</si>
  <si>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</si>
  <si>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</si>
  <si>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</si>
  <si>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</si>
  <si>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</si>
  <si>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</si>
  <si>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</si>
  <si>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</si>
  <si>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</si>
  <si>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</si>
  <si>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</si>
  <si>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</si>
  <si>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</si>
  <si>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</si>
  <si>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</si>
  <si>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</si>
  <si>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</si>
  <si>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</si>
  <si>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</si>
  <si>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</si>
  <si>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</si>
  <si>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</si>
  <si>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</si>
  <si>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</si>
  <si>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</si>
  <si>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</si>
  <si>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</si>
  <si>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</si>
  <si>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</si>
  <si>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</si>
  <si>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</si>
  <si>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</si>
  <si>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</si>
  <si>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</si>
  <si>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</si>
  <si>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</si>
  <si>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</si>
  <si>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</si>
  <si>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</si>
  <si>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</si>
  <si>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</si>
  <si>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</si>
  <si>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</si>
  <si>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</si>
  <si>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</si>
  <si>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</si>
  <si>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</si>
  <si>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</si>
  <si>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</si>
  <si>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</si>
  <si>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</si>
  <si>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</si>
  <si>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</si>
  <si>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</si>
  <si>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</si>
  <si>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</si>
  <si>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</si>
  <si>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</si>
  <si>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</si>
  <si>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</si>
  <si>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</si>
  <si>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</si>
  <si>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</si>
  <si>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</si>
  <si>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</si>
  <si>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</si>
  <si>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</si>
  <si>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</si>
  <si>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</si>
  <si>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</si>
  <si>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</si>
  <si>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</si>
  <si>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</si>
  <si>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</si>
  <si>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</si>
  <si>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</si>
  <si>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</si>
  <si>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</si>
  <si>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</si>
  <si>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</si>
  <si>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</si>
  <si>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</si>
  <si>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</si>
  <si>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</si>
  <si>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</si>
  <si>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</si>
  <si>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</si>
  <si>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</si>
  <si>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</si>
  <si>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</si>
  <si>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</si>
  <si>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</si>
  <si>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</si>
  <si>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</si>
  <si>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</si>
  <si>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</si>
  <si>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</si>
  <si>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</si>
  <si>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</si>
  <si>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</si>
  <si>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</si>
  <si>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</si>
  <si>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</si>
  <si>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</si>
  <si>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</si>
  <si>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</si>
  <si>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</si>
  <si>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</si>
  <si>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</si>
  <si>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</si>
  <si>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</si>
  <si>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</si>
  <si>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</si>
  <si>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</si>
  <si>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</si>
  <si>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</si>
  <si>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</si>
  <si>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</si>
  <si>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</si>
  <si>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</si>
  <si>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</si>
  <si>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</si>
  <si>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</si>
  <si>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</si>
  <si>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</si>
  <si>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</si>
  <si>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</si>
  <si>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</si>
  <si>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</si>
  <si>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</si>
  <si>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</si>
  <si>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</si>
  <si>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</si>
  <si>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</si>
  <si>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</si>
  <si>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</si>
  <si>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</si>
  <si>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</si>
  <si>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</si>
  <si>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</si>
  <si>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</si>
  <si>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</si>
  <si>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</si>
  <si>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</si>
  <si>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</si>
  <si>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</si>
  <si>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</si>
  <si>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</si>
  <si>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</si>
  <si>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</si>
  <si>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</si>
  <si>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</si>
  <si>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</si>
  <si>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</si>
  <si>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</si>
  <si>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</si>
  <si>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</si>
  <si>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</si>
  <si>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</si>
  <si>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</si>
  <si>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</si>
  <si>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</si>
  <si>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</si>
  <si>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</si>
  <si>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</si>
  <si>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</si>
  <si>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</si>
  <si>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</si>
  <si>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</si>
  <si>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</si>
  <si>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</si>
  <si>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</si>
  <si>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</si>
  <si>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</si>
  <si>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</si>
  <si>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</si>
  <si>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</si>
  <si>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</si>
  <si>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</si>
  <si>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</si>
  <si>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</si>
  <si>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</si>
  <si>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</si>
  <si>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</si>
  <si>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</si>
  <si>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</si>
  <si>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</si>
  <si>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</si>
  <si>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</si>
  <si>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</si>
  <si>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</si>
  <si>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</si>
  <si>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</si>
  <si>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</si>
  <si>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</si>
  <si>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</si>
  <si>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</si>
  <si>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</si>
  <si>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</si>
  <si>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</si>
  <si>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</si>
  <si>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</si>
  <si>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</si>
  <si>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</si>
  <si>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</si>
  <si>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</si>
  <si>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</si>
  <si>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</si>
  <si>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</si>
  <si>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</si>
  <si>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</si>
  <si>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</si>
  <si>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</si>
  <si>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</si>
  <si>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</si>
  <si>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</si>
  <si>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</si>
  <si>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</si>
  <si>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</si>
  <si>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</si>
  <si>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</si>
  <si>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</si>
  <si>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</si>
  <si>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</si>
  <si>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</si>
  <si>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</si>
  <si>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</si>
  <si>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</si>
  <si>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</si>
  <si>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</si>
  <si>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</si>
  <si>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</si>
  <si>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</si>
  <si>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</si>
  <si>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</si>
  <si>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</si>
  <si>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</si>
  <si>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</si>
  <si>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</si>
  <si>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</si>
  <si>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</si>
  <si>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</si>
  <si>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</si>
  <si>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</si>
  <si>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</si>
  <si>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</si>
  <si>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</si>
  <si>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</si>
  <si>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</si>
  <si>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</si>
  <si>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</si>
  <si>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</si>
  <si>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</si>
  <si>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</si>
  <si>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</si>
  <si>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</si>
  <si>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</si>
  <si>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</si>
  <si>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</si>
  <si>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</si>
  <si>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</si>
  <si>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</si>
  <si>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</si>
  <si>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</si>
  <si>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</si>
  <si>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</si>
  <si>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</si>
  <si>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</si>
  <si>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</si>
  <si>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</si>
  <si>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</si>
  <si>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</si>
  <si>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</si>
  <si>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</si>
  <si>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</si>
  <si>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</si>
  <si>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</si>
  <si>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</si>
  <si>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</si>
  <si>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</si>
  <si>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</si>
  <si>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</si>
  <si>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</si>
  <si>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</si>
  <si>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</si>
  <si>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</si>
  <si>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</si>
  <si>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</si>
  <si>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</si>
  <si>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</si>
  <si>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</si>
  <si>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</si>
  <si>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</si>
  <si>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</si>
  <si>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</si>
  <si>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</si>
  <si>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</si>
  <si>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</si>
  <si>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</si>
  <si>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</si>
  <si>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</si>
  <si>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</si>
  <si>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</si>
  <si>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</si>
  <si>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</si>
  <si>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</si>
  <si>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</si>
  <si>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</si>
  <si>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</si>
  <si>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</si>
  <si>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</si>
  <si>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</si>
  <si>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</si>
  <si>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</si>
  <si>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</si>
  <si>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</si>
  <si>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</si>
  <si>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</si>
  <si>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</si>
  <si>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</si>
  <si>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</si>
  <si>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</si>
  <si>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</si>
  <si>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</si>
  <si>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</si>
  <si>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</si>
  <si>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</si>
  <si>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</si>
  <si>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</si>
  <si>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</si>
  <si>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</si>
  <si>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</si>
  <si>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</si>
  <si>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</si>
  <si>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</si>
  <si>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</si>
  <si>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</si>
  <si>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</si>
  <si>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</si>
  <si>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</si>
  <si>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</si>
  <si>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</si>
  <si>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</si>
  <si>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</si>
  <si>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</si>
  <si>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</si>
  <si>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</si>
  <si>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</si>
  <si>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</si>
  <si>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</si>
  <si>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</si>
  <si>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</si>
  <si>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</si>
  <si>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</si>
  <si>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</si>
  <si>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</si>
  <si>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</si>
  <si>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</si>
  <si>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</si>
  <si>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</si>
  <si>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</si>
  <si>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</si>
  <si>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</si>
  <si>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</si>
  <si>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</si>
  <si>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</si>
  <si>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</si>
  <si>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</si>
  <si>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</si>
  <si>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</si>
  <si>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</si>
  <si>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</si>
  <si>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</si>
  <si>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</si>
  <si>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</si>
  <si>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</si>
  <si>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</si>
  <si>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</si>
  <si>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</si>
  <si>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</si>
  <si>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</si>
  <si>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</si>
  <si>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</si>
  <si>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</si>
  <si>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</si>
  <si>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</si>
  <si>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</si>
  <si>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</si>
  <si>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</si>
  <si>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</si>
  <si>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</si>
  <si>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</si>
  <si>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</si>
  <si>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</si>
  <si>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</si>
  <si>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</si>
  <si>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</si>
  <si>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</si>
  <si>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</si>
  <si>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</si>
  <si>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</si>
  <si>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</si>
  <si>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</si>
  <si>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</si>
  <si>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</si>
  <si>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</si>
  <si>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</si>
  <si>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</si>
  <si>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</si>
  <si>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</si>
  <si>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</si>
  <si>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</si>
  <si>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</si>
  <si>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</si>
  <si>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</si>
  <si>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</si>
  <si>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</si>
  <si>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</si>
  <si>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</si>
  <si>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</si>
  <si>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</si>
  <si>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</si>
  <si>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</si>
  <si>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</si>
  <si>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</si>
  <si>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</si>
  <si>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</si>
  <si>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</si>
  <si>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</si>
  <si>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</si>
  <si>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</si>
  <si>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</si>
  <si>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</si>
  <si>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</si>
  <si>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</si>
  <si>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</si>
  <si>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</si>
  <si>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</si>
  <si>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</si>
  <si>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</si>
  <si>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</si>
  <si>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</si>
  <si>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</si>
  <si>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</si>
  <si>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</si>
  <si>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</si>
  <si>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</si>
  <si>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</si>
  <si>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</si>
  <si>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</si>
  <si>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</si>
  <si>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</si>
  <si>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</si>
  <si>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</si>
  <si>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</si>
  <si>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</si>
  <si>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</si>
  <si>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</si>
  <si>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</si>
  <si>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</si>
  <si>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</si>
  <si>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</si>
  <si>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</si>
  <si>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</si>
  <si>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</si>
  <si>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</si>
  <si>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</si>
  <si>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</si>
  <si>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</si>
  <si>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</si>
  <si>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</si>
  <si>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</si>
  <si>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</si>
  <si>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</si>
  <si>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</si>
  <si>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</si>
  <si>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</si>
  <si>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</si>
  <si>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</si>
  <si>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</si>
  <si>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</si>
  <si>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</si>
  <si>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</si>
  <si>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</si>
  <si>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</si>
  <si>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</si>
  <si>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</si>
  <si>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</si>
  <si>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</si>
  <si>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</si>
  <si>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</si>
  <si>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</si>
  <si>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</si>
  <si>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</si>
  <si>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</si>
  <si>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</si>
  <si>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</si>
  <si>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</si>
  <si>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</si>
  <si>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</si>
  <si>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</si>
  <si>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</si>
  <si>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</si>
  <si>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</si>
  <si>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</si>
  <si>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</si>
  <si>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</si>
  <si>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</si>
  <si>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</si>
  <si>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</si>
  <si>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</si>
  <si>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</si>
  <si>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</si>
  <si>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</si>
  <si>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</si>
  <si>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</si>
  <si>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</si>
  <si>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</si>
  <si>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</si>
  <si>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</si>
  <si>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</si>
  <si>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</si>
  <si>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</si>
  <si>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</si>
  <si>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</si>
  <si>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</si>
  <si>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</si>
  <si>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</si>
  <si>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</si>
  <si>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</si>
  <si>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</si>
  <si>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</si>
  <si>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</si>
  <si>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</si>
  <si>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</si>
  <si>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</si>
  <si>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</si>
  <si>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</si>
  <si>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</si>
  <si>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</si>
  <si>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</si>
  <si>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</si>
  <si>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</si>
  <si>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</si>
  <si>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</si>
  <si>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</si>
  <si>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</si>
  <si>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</si>
  <si>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</si>
  <si>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</si>
  <si>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</si>
  <si>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</si>
  <si>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</si>
  <si>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</si>
  <si>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</si>
  <si>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</si>
  <si>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</si>
  <si>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</si>
  <si>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</si>
  <si>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</si>
  <si>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</si>
  <si>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</si>
  <si>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</si>
  <si>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</si>
  <si>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</si>
  <si>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</si>
  <si>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</si>
  <si>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</si>
  <si>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</si>
  <si>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</si>
  <si>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</si>
  <si>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</si>
  <si>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</si>
  <si>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</si>
  <si>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</si>
  <si>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</si>
  <si>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</si>
  <si>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</si>
  <si>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</si>
  <si>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</si>
  <si>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</si>
  <si>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</si>
  <si>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</si>
  <si>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</si>
  <si>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</si>
  <si>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</si>
  <si>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</si>
  <si>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</si>
  <si>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</si>
  <si>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</si>
  <si>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</si>
  <si>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</si>
  <si>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</si>
  <si>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</si>
  <si>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</si>
  <si>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</si>
  <si>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</si>
  <si>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</si>
  <si>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</si>
  <si>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</si>
  <si>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</si>
  <si>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</si>
  <si>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</si>
  <si>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</si>
  <si>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</si>
  <si>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</si>
  <si>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</si>
  <si>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</si>
  <si>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</si>
  <si>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</si>
  <si>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</si>
  <si>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</si>
  <si>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</si>
  <si>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</si>
  <si>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</si>
  <si>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</si>
  <si>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</si>
  <si>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</si>
  <si>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</si>
  <si>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</si>
  <si>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</si>
  <si>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</si>
  <si>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</si>
  <si>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</si>
  <si>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</si>
  <si>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</si>
  <si>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</si>
  <si>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</si>
  <si>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</si>
  <si>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</si>
  <si>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</si>
  <si>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</si>
  <si>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</si>
  <si>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</si>
  <si>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</si>
  <si>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</si>
  <si>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</si>
  <si>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</si>
  <si>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</si>
  <si>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</si>
  <si>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</si>
  <si>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</si>
  <si>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</si>
  <si>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</si>
  <si>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</si>
  <si>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</si>
  <si>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</si>
  <si>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</si>
  <si>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</si>
  <si>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</si>
  <si>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</si>
  <si>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</si>
  <si>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</si>
  <si>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</si>
  <si>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</si>
  <si>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</si>
  <si>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</si>
  <si>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</si>
  <si>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</si>
  <si>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</si>
  <si>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</si>
  <si>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</si>
  <si>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</si>
  <si>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</si>
  <si>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</si>
  <si>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</si>
  <si>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</si>
  <si>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</si>
  <si>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</si>
  <si>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</si>
  <si>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</si>
  <si>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</si>
  <si>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</si>
  <si>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</si>
  <si>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</si>
  <si>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</si>
  <si>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</si>
  <si>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</si>
  <si>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</si>
  <si>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</si>
  <si>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</si>
  <si>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</si>
  <si>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</si>
  <si>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</si>
  <si>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</si>
  <si>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</si>
  <si>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</si>
  <si>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</si>
  <si>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</si>
  <si>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</si>
  <si>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</si>
  <si>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</si>
  <si>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</si>
  <si>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</si>
  <si>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</si>
  <si>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</si>
  <si>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</si>
  <si>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</si>
  <si>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</si>
  <si>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</si>
  <si>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</si>
  <si>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</si>
  <si>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</si>
  <si>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</si>
  <si>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</si>
  <si>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</si>
  <si>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</si>
  <si>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</si>
  <si>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</si>
  <si>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</si>
  <si>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</si>
  <si>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</si>
  <si>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</si>
  <si>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</si>
  <si>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</si>
  <si>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</si>
  <si>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</si>
  <si>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</si>
  <si>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</si>
  <si>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</si>
  <si>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</si>
  <si>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</si>
  <si>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</si>
  <si>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</si>
  <si>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</si>
  <si>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</si>
  <si>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</si>
  <si>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</si>
  <si>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</si>
  <si>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</si>
  <si>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</si>
  <si>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</si>
  <si>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</si>
  <si>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</si>
  <si>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</si>
  <si>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</si>
  <si>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</si>
  <si>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</si>
  <si>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</si>
  <si>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</si>
  <si>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</si>
  <si>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</si>
  <si>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</si>
  <si>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</si>
  <si>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</si>
  <si>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</si>
  <si>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</si>
  <si>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</si>
  <si>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</si>
  <si>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</si>
  <si>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</si>
  <si>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</si>
  <si>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</si>
  <si>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</si>
  <si>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</si>
  <si>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</si>
  <si>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</si>
  <si>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</si>
  <si>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</si>
  <si>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</si>
  <si>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</si>
  <si>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</si>
  <si>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</si>
  <si>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</si>
  <si>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</si>
  <si>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</si>
  <si>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</si>
  <si>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</si>
  <si>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</si>
  <si>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</si>
  <si>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</si>
  <si>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</si>
  <si>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</si>
  <si>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</si>
  <si>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</si>
  <si>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</si>
  <si>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</si>
  <si>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</si>
  <si>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</si>
  <si>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</si>
  <si>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</si>
  <si>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</si>
  <si>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</si>
  <si>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</si>
  <si>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</si>
  <si>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</si>
  <si>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</si>
  <si>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</si>
  <si>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</si>
  <si>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</si>
  <si>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</si>
  <si>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</si>
  <si>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</si>
  <si>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</si>
  <si>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</si>
  <si>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</si>
  <si>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</si>
  <si>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</si>
  <si>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</si>
  <si>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</si>
  <si>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</si>
  <si>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</si>
  <si>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</si>
  <si>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</si>
  <si>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</si>
  <si>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</si>
  <si>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</si>
  <si>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</si>
  <si>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</si>
  <si>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</si>
  <si>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</si>
  <si>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</si>
  <si>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</si>
  <si>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</si>
  <si>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</si>
  <si>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</si>
  <si>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</si>
  <si>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</si>
  <si>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</si>
  <si>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</si>
  <si>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</si>
  <si>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</si>
  <si>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</si>
  <si>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</si>
  <si>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</si>
  <si>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</si>
  <si>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</si>
  <si>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</si>
  <si>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</si>
  <si>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</si>
  <si>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</si>
  <si>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</si>
  <si>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</si>
  <si>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</si>
  <si>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</si>
  <si>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</si>
  <si>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</si>
  <si>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</si>
  <si>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</si>
  <si>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</si>
  <si>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</si>
  <si>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</si>
  <si>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</si>
  <si>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</si>
  <si>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</si>
  <si>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</si>
  <si>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</si>
  <si>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</si>
  <si>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</si>
  <si>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</si>
  <si>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</si>
  <si>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</si>
  <si>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</si>
  <si>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</si>
  <si>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</si>
  <si>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</si>
  <si>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</si>
  <si>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</si>
  <si>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</si>
  <si>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</si>
  <si>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</si>
  <si>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</si>
  <si>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</si>
  <si>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</si>
  <si>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</si>
  <si>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</si>
  <si>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</si>
  <si>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</si>
  <si>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</si>
  <si>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</si>
  <si>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</si>
  <si>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</si>
  <si>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</si>
  <si>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</si>
  <si>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</si>
  <si>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</si>
  <si>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</si>
  <si>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</si>
  <si>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</si>
  <si>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</si>
  <si>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</si>
  <si>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</si>
  <si>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</si>
  <si>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</si>
  <si>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</si>
  <si>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</si>
  <si>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</si>
  <si>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</si>
  <si>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</si>
  <si>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</si>
  <si>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</si>
  <si>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</si>
  <si>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</si>
  <si>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</si>
  <si>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</si>
  <si>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</si>
  <si>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</si>
  <si>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</si>
  <si>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</si>
  <si>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</si>
  <si>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</si>
  <si>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</si>
  <si>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</si>
  <si>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</si>
  <si>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</si>
  <si>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</si>
  <si>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</si>
  <si>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</si>
  <si>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</si>
  <si>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</si>
  <si>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</si>
  <si>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</si>
  <si>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</si>
  <si>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</si>
  <si>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</si>
  <si>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</si>
  <si>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</si>
  <si>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</si>
  <si>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</si>
  <si>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</si>
  <si>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</si>
  <si>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</si>
  <si>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</si>
  <si>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</si>
  <si>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</si>
  <si>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</si>
  <si>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</si>
  <si>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</si>
  <si>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</si>
  <si>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</si>
  <si>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</si>
  <si>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</si>
  <si>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</si>
  <si>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</si>
  <si>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</si>
  <si>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</si>
  <si>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</si>
  <si>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</si>
  <si>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</si>
  <si>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</si>
  <si>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</si>
  <si>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</si>
  <si>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</si>
  <si>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</si>
  <si>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</si>
  <si>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</si>
  <si>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</si>
  <si>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</si>
  <si>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</si>
  <si>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</si>
  <si>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</si>
  <si>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</si>
  <si>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</si>
  <si>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</si>
  <si>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</si>
  <si>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</si>
  <si>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</si>
  <si>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</si>
  <si>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</si>
  <si>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</si>
  <si>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</si>
  <si>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</si>
  <si>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</si>
  <si>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</si>
  <si>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</si>
  <si>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</si>
  <si>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</si>
  <si>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</si>
  <si>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</si>
  <si>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</si>
  <si>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</si>
  <si>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</si>
  <si>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</si>
  <si>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</si>
  <si>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</si>
  <si>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</si>
  <si>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</si>
  <si>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</si>
  <si>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</si>
  <si>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</si>
  <si>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</si>
  <si>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</si>
  <si>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</si>
  <si>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</si>
  <si>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</si>
  <si>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</si>
  <si>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</si>
  <si>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</si>
  <si>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</si>
  <si>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</si>
  <si>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</si>
  <si>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</si>
  <si>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</si>
  <si>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</si>
  <si>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</si>
  <si>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</si>
  <si>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</si>
  <si>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</si>
  <si>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</si>
  <si>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</si>
  <si>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</si>
  <si>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</si>
  <si>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</si>
  <si>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</si>
  <si>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</si>
  <si>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</si>
  <si>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</si>
  <si>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</si>
  <si>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</si>
  <si>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</si>
  <si>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</si>
  <si>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</si>
  <si>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</si>
  <si>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</si>
  <si>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</si>
  <si>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</si>
  <si>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</si>
  <si>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</si>
  <si>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</si>
  <si>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</si>
  <si>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</si>
  <si>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</si>
  <si>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</si>
  <si>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</si>
  <si>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</si>
  <si>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</si>
  <si>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</si>
  <si>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</si>
  <si>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</si>
  <si>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</si>
  <si>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</si>
  <si>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</si>
  <si>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</si>
  <si>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</si>
  <si>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</si>
  <si>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</si>
  <si>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</si>
  <si>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</si>
  <si>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</si>
  <si>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</si>
  <si>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</si>
  <si>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</si>
  <si>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</si>
  <si>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</si>
  <si>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</si>
  <si>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</si>
  <si>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</si>
  <si>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</si>
  <si>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</si>
  <si>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</si>
  <si>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</si>
  <si>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</si>
  <si>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</si>
  <si>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</si>
  <si>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</si>
  <si>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</si>
  <si>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</si>
  <si>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</si>
  <si>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</si>
  <si>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</si>
  <si>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</si>
  <si>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</si>
  <si>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</si>
  <si>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</si>
  <si>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</si>
  <si>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</si>
  <si>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</si>
  <si>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</si>
  <si>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</si>
  <si>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</si>
  <si>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</si>
  <si>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</si>
  <si>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</si>
  <si>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</si>
  <si>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</si>
  <si>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</si>
  <si>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</si>
  <si>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</si>
  <si>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</si>
  <si>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</si>
  <si>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</si>
  <si>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</si>
  <si>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</si>
  <si>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</si>
  <si>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</si>
  <si>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</si>
  <si>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</si>
  <si>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</si>
  <si>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</si>
  <si>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</si>
  <si>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</si>
  <si>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</si>
  <si>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</si>
  <si>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</si>
  <si>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</si>
  <si>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</si>
  <si>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</si>
  <si>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</si>
  <si>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</si>
  <si>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</si>
  <si>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</si>
  <si>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</si>
  <si>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</si>
  <si>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</si>
  <si>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</si>
  <si>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</si>
  <si>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</si>
  <si>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</si>
  <si>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</si>
  <si>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</si>
  <si>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</si>
  <si>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</si>
  <si>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</si>
  <si>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</si>
  <si>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</si>
  <si>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</si>
  <si>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</si>
  <si>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</si>
  <si>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</si>
  <si>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</si>
  <si>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</si>
  <si>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</si>
  <si>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</si>
  <si>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</si>
  <si>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</si>
  <si>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</si>
  <si>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</si>
  <si>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</si>
  <si>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</si>
  <si>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</si>
  <si>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</si>
  <si>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</si>
  <si>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</si>
  <si>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</si>
  <si>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</si>
  <si>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</si>
  <si>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</si>
  <si>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</si>
  <si>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</si>
  <si>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</si>
  <si>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</si>
  <si>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</si>
  <si>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</si>
  <si>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</si>
  <si>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</si>
  <si>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</si>
  <si>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</si>
  <si>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</si>
  <si>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</si>
  <si>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</si>
  <si>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</si>
  <si>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</si>
  <si>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</si>
  <si>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</si>
  <si>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</si>
  <si>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</si>
  <si>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</si>
  <si>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</si>
  <si>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</si>
  <si>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</si>
  <si>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</si>
  <si>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</si>
  <si>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</si>
  <si>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</si>
  <si>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</si>
  <si>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</si>
  <si>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</si>
  <si>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</si>
  <si>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</si>
  <si>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</si>
  <si>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</si>
  <si>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</si>
  <si>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</si>
  <si>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</si>
  <si>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</si>
  <si>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</si>
  <si>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</si>
  <si>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</si>
  <si>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</si>
  <si>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</si>
  <si>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</si>
  <si>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</si>
  <si>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</si>
  <si>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</si>
  <si>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</si>
  <si>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</si>
  <si>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</si>
  <si>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</si>
  <si>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</si>
  <si>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</si>
  <si>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</si>
  <si>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</si>
  <si>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</si>
  <si>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</si>
  <si>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</si>
  <si>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</si>
  <si>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</si>
  <si>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</si>
  <si>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</si>
  <si>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</si>
  <si>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</si>
  <si>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</si>
  <si>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</si>
  <si>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</si>
  <si>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</si>
  <si>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</si>
  <si>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</si>
  <si>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</si>
  <si>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</si>
  <si>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</si>
  <si>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</si>
  <si>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</si>
  <si>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</si>
  <si>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</si>
  <si>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</si>
  <si>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</si>
  <si>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</si>
  <si>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</si>
  <si>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</si>
  <si>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</si>
  <si>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</si>
  <si>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</si>
  <si>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</si>
  <si>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</si>
  <si>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</si>
  <si>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</si>
  <si>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</si>
  <si>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</si>
  <si>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</si>
  <si>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</si>
  <si>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</si>
  <si>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</si>
  <si>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</si>
  <si>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</si>
  <si>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</si>
  <si>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</si>
  <si>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</si>
  <si>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</si>
  <si>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</si>
  <si>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</si>
  <si>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</si>
  <si>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</si>
  <si>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</si>
  <si>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</si>
  <si>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</si>
  <si>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</si>
  <si>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</si>
  <si>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</si>
  <si>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</si>
  <si>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</si>
  <si>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</si>
  <si>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</si>
  <si>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</si>
  <si>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</si>
  <si>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</si>
  <si>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</si>
  <si>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</si>
  <si>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</si>
  <si>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</si>
  <si>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</si>
  <si>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</si>
  <si>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</si>
  <si>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</si>
  <si>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</si>
  <si>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</si>
  <si>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</si>
  <si>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</si>
  <si>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</si>
  <si>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</si>
  <si>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</si>
  <si>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</si>
  <si>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</si>
  <si>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</si>
  <si>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</si>
  <si>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</si>
  <si>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</si>
  <si>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</si>
  <si>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</si>
  <si>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</si>
  <si>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</si>
  <si>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</si>
  <si>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</si>
  <si>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</si>
  <si>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</si>
  <si>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</si>
  <si>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</si>
  <si>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</si>
  <si>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</si>
  <si>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</si>
  <si>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</si>
  <si>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</si>
  <si>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</si>
  <si>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</si>
  <si>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</si>
  <si>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</si>
  <si>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</si>
  <si>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</si>
  <si>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</si>
  <si>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</si>
  <si>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</si>
  <si>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</si>
  <si>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</si>
  <si>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</si>
  <si>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</si>
  <si>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</si>
  <si>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</si>
  <si>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</si>
  <si>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</si>
  <si>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</si>
  <si>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</si>
  <si>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</si>
  <si>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</si>
  <si>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</si>
  <si>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</si>
  <si>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</si>
  <si>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</si>
  <si>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</si>
  <si>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</si>
  <si>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</si>
  <si>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</si>
  <si>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</si>
  <si>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</si>
  <si>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</si>
  <si>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</si>
  <si>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</si>
  <si>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</si>
  <si>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</si>
  <si>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</si>
  <si>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</si>
  <si>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</si>
  <si>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</si>
  <si>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</si>
  <si>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</si>
  <si>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</si>
  <si>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</si>
  <si>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</si>
  <si>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</si>
  <si>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</si>
  <si>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</si>
  <si>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</si>
  <si>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</si>
  <si>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</si>
  <si>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</si>
  <si>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</si>
  <si>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</si>
  <si>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</si>
  <si>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</si>
  <si>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</si>
  <si>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</si>
  <si>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</si>
  <si>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</si>
  <si>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</si>
  <si>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</si>
  <si>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</si>
  <si>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</si>
  <si>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</si>
  <si>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</si>
  <si>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</si>
  <si>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</si>
  <si>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</si>
  <si>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</si>
  <si>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</si>
  <si>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</si>
  <si>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</si>
  <si>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</si>
  <si>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</si>
  <si>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</si>
  <si>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</si>
  <si>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</si>
  <si>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</si>
  <si>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</si>
  <si>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</si>
  <si>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</si>
  <si>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</si>
  <si>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</si>
  <si>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</si>
  <si>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</si>
  <si>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</si>
  <si>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</si>
  <si>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</si>
  <si>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</si>
  <si>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</si>
  <si>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</si>
  <si>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</si>
  <si>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</si>
  <si>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</si>
  <si>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</si>
  <si>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</si>
  <si>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</si>
  <si>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</si>
  <si>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</si>
  <si>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</si>
  <si>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</si>
  <si>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</si>
  <si>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</si>
  <si>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</si>
  <si>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</si>
  <si>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</si>
  <si>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</si>
  <si>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</si>
  <si>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</si>
  <si>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</si>
  <si>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</si>
  <si>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</si>
  <si>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</si>
  <si>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</si>
  <si>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</si>
  <si>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</si>
  <si>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</si>
  <si>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</si>
  <si>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</si>
  <si>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</si>
  <si>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</si>
  <si>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</si>
  <si>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</si>
  <si>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</si>
  <si>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</si>
  <si>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</si>
  <si>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</si>
  <si>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</si>
  <si>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</si>
  <si>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</si>
  <si>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</si>
  <si>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</si>
  <si>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</si>
  <si>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</si>
  <si>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</si>
  <si>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</si>
  <si>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</si>
  <si>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</si>
  <si>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</si>
  <si>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</si>
  <si>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</si>
  <si>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</si>
  <si>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</si>
  <si>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</si>
  <si>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</si>
  <si>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</si>
  <si>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</si>
  <si>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</si>
  <si>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</si>
  <si>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</si>
  <si>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</si>
  <si>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</si>
  <si>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</si>
  <si>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</si>
  <si>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</si>
  <si>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</si>
  <si>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</si>
  <si>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</si>
  <si>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</si>
  <si>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</si>
  <si>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</si>
  <si>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</si>
  <si>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</si>
  <si>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</si>
  <si>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</si>
  <si>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</si>
  <si>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</si>
  <si>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</si>
  <si>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</si>
  <si>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</si>
  <si>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</si>
  <si>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</si>
  <si>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</si>
  <si>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</si>
  <si>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</si>
  <si>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</si>
  <si>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</si>
  <si>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</si>
  <si>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</si>
  <si>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</si>
  <si>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</si>
  <si>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</si>
  <si>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</si>
  <si>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</si>
  <si>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</si>
  <si>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</si>
  <si>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</si>
  <si>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</si>
  <si>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</si>
  <si>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</si>
  <si>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</si>
  <si>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</si>
  <si>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</si>
  <si>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</si>
  <si>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</si>
  <si>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</si>
  <si>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</si>
  <si>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</si>
  <si>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</si>
  <si>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</si>
  <si>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</si>
  <si>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</si>
  <si>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</si>
  <si>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</si>
  <si>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</si>
  <si>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</si>
  <si>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</si>
  <si>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</si>
  <si>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</si>
  <si>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</si>
  <si>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</si>
  <si>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</si>
  <si>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</si>
  <si>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</si>
  <si>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</si>
  <si>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</si>
  <si>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</si>
  <si>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</si>
  <si>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</si>
  <si>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</si>
  <si>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</si>
  <si>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</si>
  <si>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</si>
  <si>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</si>
  <si>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</si>
  <si>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</si>
  <si>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</si>
  <si>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</si>
  <si>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</si>
  <si>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</si>
  <si>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</si>
  <si>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</si>
  <si>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</si>
  <si>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</si>
  <si>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</si>
  <si>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</si>
  <si>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</si>
  <si>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</si>
  <si>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</si>
  <si>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</si>
  <si>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</si>
  <si>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</si>
  <si>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</si>
  <si>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</si>
  <si>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</si>
  <si>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</si>
  <si>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</si>
  <si>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</si>
  <si>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</si>
  <si>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</si>
  <si>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</si>
  <si>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</si>
  <si>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</si>
  <si>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</si>
  <si>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</si>
  <si>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</si>
  <si>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</si>
  <si>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</si>
  <si>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</si>
  <si>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</si>
  <si>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</si>
  <si>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</si>
  <si>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</si>
  <si>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</si>
  <si>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</si>
  <si>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</si>
  <si>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</si>
  <si>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</si>
  <si>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</si>
  <si>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</si>
  <si>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</si>
  <si>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</si>
  <si>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</si>
  <si>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</si>
  <si>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</si>
  <si>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</si>
  <si>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</si>
  <si>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</si>
  <si>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</si>
  <si>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</si>
  <si>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</si>
  <si>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</si>
  <si>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</si>
  <si>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</si>
  <si>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</si>
  <si>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</si>
  <si>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</si>
  <si>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</si>
  <si>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</si>
  <si>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</si>
  <si>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</si>
  <si>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</si>
  <si>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</si>
  <si>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</si>
  <si>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</si>
  <si>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</si>
  <si>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</si>
  <si>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</si>
  <si>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</si>
  <si>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</si>
  <si>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</si>
  <si>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</si>
  <si>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</si>
  <si>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</si>
  <si>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</si>
  <si>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</si>
  <si>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</si>
  <si>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</si>
  <si>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</si>
  <si>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</si>
  <si>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</si>
  <si>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</si>
  <si>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</si>
  <si>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</si>
  <si>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</si>
  <si>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</si>
  <si>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</si>
  <si>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</si>
  <si>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</si>
  <si>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</si>
  <si>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</si>
  <si>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</si>
  <si>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</si>
  <si>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</si>
  <si>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</si>
  <si>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</si>
  <si>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</si>
  <si>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</si>
  <si>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</si>
  <si>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</si>
  <si>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</si>
  <si>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</si>
  <si>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</si>
  <si>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</si>
  <si>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</si>
  <si>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</si>
  <si>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</si>
  <si>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</si>
  <si>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</si>
  <si>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</si>
  <si>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</si>
  <si>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</si>
  <si>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</si>
  <si>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</si>
  <si>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</si>
  <si>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</si>
  <si>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</si>
  <si>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</si>
  <si>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</si>
  <si>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</si>
  <si>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</si>
  <si>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</si>
  <si>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</si>
  <si>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</si>
  <si>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</si>
  <si>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</si>
  <si>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</si>
  <si>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</si>
  <si>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</si>
  <si>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</si>
  <si>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</si>
  <si>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</si>
  <si>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</si>
  <si>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</si>
  <si>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</si>
  <si>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</si>
  <si>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</si>
  <si>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</si>
  <si>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</si>
  <si>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</si>
  <si>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</si>
  <si>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</si>
  <si>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</si>
  <si>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</si>
  <si>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</si>
  <si>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</si>
  <si>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</si>
  <si>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</si>
  <si>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</si>
  <si>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</si>
  <si>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</si>
  <si>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</si>
  <si>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</si>
  <si>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</si>
  <si>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</si>
  <si>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</si>
  <si>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</si>
  <si>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</si>
  <si>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</si>
  <si>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</si>
  <si>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</si>
  <si>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</si>
  <si>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</si>
  <si>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</si>
  <si>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</si>
  <si>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</si>
  <si>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</si>
  <si>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</si>
  <si>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</si>
  <si>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</si>
  <si>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</si>
  <si>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</si>
  <si>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</si>
  <si>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</si>
  <si>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</si>
  <si>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</si>
  <si>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</si>
  <si>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</si>
  <si>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</si>
  <si>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</si>
  <si>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</si>
  <si>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</si>
  <si>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</si>
  <si>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</si>
  <si>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</si>
  <si>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</si>
  <si>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</si>
  <si>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</si>
  <si>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</si>
  <si>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</si>
  <si>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</si>
  <si>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</si>
  <si>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</si>
  <si>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</si>
  <si>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</si>
  <si>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</si>
  <si>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</si>
  <si>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</si>
  <si>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</si>
  <si>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</si>
  <si>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</si>
  <si>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</si>
  <si>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</si>
  <si>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</si>
  <si>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</si>
  <si>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</si>
  <si>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</si>
  <si>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</si>
  <si>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</si>
  <si>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</si>
  <si>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</si>
  <si>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</si>
  <si>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</si>
  <si>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</si>
  <si>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</si>
  <si>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</si>
  <si>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</si>
  <si>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</si>
  <si>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</si>
  <si>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</si>
  <si>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</si>
  <si>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</si>
  <si>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</si>
  <si>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</si>
  <si>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</si>
  <si>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</si>
  <si>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</si>
  <si>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</si>
  <si>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</si>
  <si>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</si>
  <si>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</si>
  <si>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</si>
  <si>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</si>
  <si>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</si>
  <si>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</si>
  <si>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</si>
  <si>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</si>
  <si>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</si>
  <si>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</si>
  <si>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</si>
  <si>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</si>
  <si>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</si>
  <si>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</si>
  <si>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</si>
  <si>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</si>
  <si>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</si>
  <si>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</si>
  <si>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</si>
  <si>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</si>
  <si>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</si>
  <si>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</si>
  <si>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</si>
  <si>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</si>
  <si>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</si>
  <si>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</si>
  <si>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</si>
  <si>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</si>
  <si>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</si>
  <si>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</si>
  <si>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</si>
  <si>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</si>
  <si>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</si>
  <si>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</si>
  <si>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</si>
  <si>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</si>
  <si>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</si>
  <si>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</si>
  <si>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</si>
  <si>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</si>
  <si>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</si>
  <si>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</si>
  <si>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</si>
  <si>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</si>
  <si>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</si>
  <si>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</si>
  <si>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</si>
  <si>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</si>
  <si>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</si>
  <si>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</si>
  <si>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</si>
  <si>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</si>
  <si>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</si>
  <si>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</si>
  <si>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</si>
  <si>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</si>
  <si>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</si>
  <si>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</si>
  <si>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</si>
  <si>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</si>
  <si>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</si>
  <si>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</si>
  <si>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</si>
  <si>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</si>
  <si>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</si>
  <si>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</si>
  <si>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</si>
  <si>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</si>
  <si>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</si>
  <si>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</si>
  <si>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</si>
  <si>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</si>
  <si>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</si>
  <si>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</si>
  <si>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</si>
  <si>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</si>
  <si>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</si>
  <si>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</si>
  <si>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</si>
  <si>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</si>
  <si>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</si>
  <si>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</si>
  <si>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</si>
  <si>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</si>
  <si>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</si>
  <si>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</si>
  <si>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</si>
  <si>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</si>
  <si>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</si>
  <si>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</si>
  <si>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</si>
  <si>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</si>
  <si>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</si>
  <si>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</si>
  <si>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</si>
  <si>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</si>
  <si>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</si>
  <si>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</si>
  <si>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</si>
  <si>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</si>
  <si>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</si>
  <si>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</si>
  <si>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</si>
  <si>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</si>
  <si>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</si>
  <si>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</si>
  <si>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</si>
  <si>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</si>
  <si>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</si>
  <si>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</si>
  <si>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</si>
  <si>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</si>
  <si>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</si>
  <si>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</si>
  <si>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</si>
  <si>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</si>
  <si>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</si>
  <si>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</si>
  <si>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</si>
  <si>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</si>
  <si>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</si>
  <si>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</si>
  <si>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</si>
  <si>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</si>
  <si>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</si>
  <si>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</si>
  <si>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</si>
  <si>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</si>
  <si>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</si>
  <si>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</si>
  <si>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</si>
  <si>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</si>
  <si>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</si>
  <si>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</si>
  <si>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</si>
  <si>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</si>
  <si>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</si>
  <si>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</si>
  <si>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</si>
  <si>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</si>
  <si>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</si>
  <si>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</si>
  <si>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</si>
  <si>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</si>
  <si>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</si>
  <si>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</si>
  <si>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</si>
  <si>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</si>
  <si>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</si>
  <si>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</si>
  <si>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</si>
  <si>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</si>
  <si>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</si>
  <si>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</si>
  <si>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</si>
  <si>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</si>
  <si>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</si>
  <si>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</si>
  <si>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</si>
  <si>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</si>
  <si>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</si>
  <si>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</si>
  <si>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</si>
  <si>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</si>
  <si>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</si>
  <si>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</si>
  <si>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</si>
  <si>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</si>
  <si>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</si>
  <si>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</si>
  <si>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</si>
  <si>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</si>
  <si>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</si>
  <si>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</si>
  <si>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</si>
  <si>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</si>
  <si>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</si>
  <si>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</si>
  <si>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</si>
  <si>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</si>
  <si>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</si>
  <si>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</si>
  <si>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</si>
  <si>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</si>
  <si>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</si>
  <si>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</si>
  <si>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</si>
  <si>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</si>
  <si>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</si>
  <si>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</si>
  <si>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</si>
  <si>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</si>
  <si>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</si>
  <si>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</si>
  <si>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</si>
  <si>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</si>
  <si>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</si>
  <si>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</si>
  <si>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</si>
  <si>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</si>
  <si>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</si>
  <si>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</si>
  <si>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</si>
  <si>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</si>
  <si>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</si>
  <si>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</si>
  <si>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</si>
  <si>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</si>
  <si>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</si>
  <si>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</si>
  <si>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</si>
  <si>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</si>
  <si>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</si>
  <si>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</si>
  <si>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</si>
  <si>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</si>
  <si>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</si>
  <si>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</si>
  <si>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</si>
  <si>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</si>
  <si>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</si>
  <si>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</si>
  <si>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</si>
  <si>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</si>
  <si>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</si>
  <si>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</si>
  <si>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</si>
  <si>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</si>
  <si>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</si>
  <si>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</si>
  <si>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</si>
  <si>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</si>
  <si>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</si>
  <si>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</si>
  <si>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</si>
  <si>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</si>
  <si>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</si>
  <si>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</si>
  <si>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</si>
  <si>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</si>
  <si>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</si>
  <si>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</si>
  <si>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</si>
  <si>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</si>
  <si>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</si>
  <si>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</si>
  <si>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</si>
  <si>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</si>
  <si>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</si>
  <si>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</si>
  <si>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</si>
  <si>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</si>
  <si>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</si>
  <si>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</si>
  <si>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</si>
  <si>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</si>
  <si>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</si>
  <si>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</si>
  <si>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</si>
  <si>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</si>
  <si>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</si>
  <si>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</si>
  <si>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</si>
  <si>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</si>
  <si>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</si>
  <si>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</si>
  <si>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</si>
  <si>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</si>
  <si>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</si>
  <si>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</si>
  <si>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</si>
  <si>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</si>
  <si>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</si>
  <si>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</si>
  <si>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</si>
  <si>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</si>
  <si>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</si>
  <si>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</si>
  <si>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</si>
  <si>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</si>
  <si>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</si>
  <si>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</si>
  <si>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</si>
  <si>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</si>
  <si>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</si>
  <si>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</si>
  <si>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</si>
  <si>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</si>
  <si>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</si>
  <si>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</si>
  <si>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</si>
  <si>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</si>
  <si>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</si>
  <si>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</si>
  <si>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</si>
  <si>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</si>
  <si>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</si>
  <si>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</si>
  <si>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</si>
  <si>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</si>
  <si>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</si>
  <si>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</si>
  <si>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</si>
  <si>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</si>
  <si>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</si>
  <si>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</si>
  <si>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</si>
  <si>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</si>
  <si>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</si>
  <si>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</si>
  <si>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</si>
  <si>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</si>
  <si>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</si>
  <si>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</si>
  <si>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</si>
  <si>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</si>
  <si>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</si>
  <si>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</si>
  <si>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</si>
  <si>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</si>
  <si>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</si>
  <si>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</si>
  <si>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</si>
  <si>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</si>
  <si>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</si>
  <si>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</si>
  <si>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</si>
  <si>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</si>
  <si>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</si>
  <si>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</si>
  <si>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</si>
  <si>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</si>
  <si>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</si>
  <si>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</si>
  <si>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</si>
  <si>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</si>
  <si>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</si>
  <si>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</si>
  <si>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</si>
  <si>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</si>
  <si>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</si>
  <si>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</si>
  <si>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</si>
  <si>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</si>
  <si>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</si>
  <si>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</si>
  <si>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</si>
  <si>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</si>
  <si>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</si>
  <si>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</si>
  <si>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</si>
  <si>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</si>
  <si>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</si>
  <si>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</si>
  <si>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</si>
  <si>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</si>
  <si>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</si>
  <si>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</si>
  <si>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</si>
  <si>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</si>
  <si>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</si>
  <si>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</si>
  <si>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</si>
  <si>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</si>
  <si>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</si>
  <si>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</si>
  <si>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</si>
  <si>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</si>
  <si>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</si>
  <si>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</si>
  <si>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</si>
  <si>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</si>
  <si>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</si>
  <si>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</si>
  <si>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</si>
  <si>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</si>
  <si>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</si>
  <si>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</si>
  <si>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</si>
  <si>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</si>
  <si>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</si>
  <si>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</si>
  <si>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</si>
  <si>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</si>
  <si>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</si>
  <si>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</si>
  <si>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</si>
  <si>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</si>
  <si>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</si>
  <si>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</si>
  <si>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</si>
  <si>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</si>
  <si>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</si>
  <si>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</si>
  <si>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</si>
  <si>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</si>
  <si>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</si>
  <si>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</si>
  <si>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</si>
  <si>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</si>
  <si>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</si>
  <si>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</si>
  <si>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</si>
  <si>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</si>
  <si>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</si>
  <si>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</si>
  <si>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</si>
  <si>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</si>
  <si>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</si>
  <si>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</si>
  <si>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</si>
  <si>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</si>
  <si>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</si>
  <si>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</si>
  <si>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</si>
  <si>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</si>
  <si>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</si>
  <si>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</si>
  <si>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</si>
  <si>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</si>
  <si>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</si>
  <si>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</si>
  <si>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</si>
  <si>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</si>
  <si>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</si>
  <si>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</si>
  <si>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</si>
  <si>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</si>
  <si>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</si>
  <si>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</si>
  <si>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</si>
  <si>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</si>
  <si>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</si>
  <si>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</si>
  <si>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</si>
  <si>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</si>
  <si>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</si>
  <si>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</si>
  <si>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</si>
  <si>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</si>
  <si>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</si>
  <si>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</si>
  <si>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</si>
  <si>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</si>
  <si>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</si>
  <si>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</si>
  <si>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</si>
  <si>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</si>
  <si>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</si>
  <si>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</si>
  <si>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</si>
  <si>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</si>
  <si>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</si>
  <si>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</si>
  <si>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</si>
  <si>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</si>
  <si>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</si>
  <si>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</si>
  <si>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</si>
  <si>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</si>
  <si>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</si>
  <si>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</si>
  <si>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</si>
  <si>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</si>
  <si>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</si>
  <si>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</si>
  <si>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</si>
  <si>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</si>
  <si>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</si>
  <si>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</si>
  <si>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</si>
  <si>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</si>
  <si>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</si>
  <si>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</si>
  <si>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</si>
  <si>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</si>
  <si>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</si>
  <si>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</si>
  <si>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</si>
  <si>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</si>
  <si>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</si>
  <si>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</si>
  <si>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</si>
  <si>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</si>
  <si>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</si>
  <si>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</si>
  <si>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</si>
  <si>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</si>
  <si>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</si>
  <si>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</si>
  <si>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</si>
  <si>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</si>
  <si>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</si>
  <si>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</si>
  <si>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</si>
  <si>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</si>
  <si>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</si>
  <si>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</si>
  <si>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</si>
  <si>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</si>
  <si>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</si>
  <si>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</si>
  <si>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</si>
  <si>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</si>
  <si>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</si>
  <si>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</si>
  <si>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</si>
  <si>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</si>
  <si>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</si>
  <si>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</si>
  <si>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</si>
  <si>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</si>
  <si>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</si>
  <si>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</si>
  <si>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</si>
  <si>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</si>
  <si>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</si>
  <si>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</si>
  <si>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</si>
  <si>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</si>
  <si>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</si>
  <si>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</si>
  <si>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</si>
  <si>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</si>
  <si>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</si>
  <si>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</si>
  <si>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</si>
  <si>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</si>
  <si>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</si>
  <si>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</si>
  <si>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</si>
  <si>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</si>
  <si>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</si>
  <si>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</si>
  <si>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</si>
  <si>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</si>
  <si>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</si>
  <si>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</si>
  <si>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</si>
  <si>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</si>
  <si>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</si>
  <si>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</si>
  <si>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</si>
  <si>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</si>
  <si>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</si>
  <si>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</si>
  <si>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</si>
  <si>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</si>
  <si>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</si>
  <si>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</si>
  <si>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</si>
  <si>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</si>
  <si>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</si>
  <si>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</si>
  <si>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</si>
  <si>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</si>
  <si>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</si>
  <si>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</si>
  <si>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</si>
  <si>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</si>
  <si>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</si>
  <si>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</si>
  <si>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</si>
  <si>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</si>
  <si>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</si>
  <si>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</si>
  <si>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</si>
  <si>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</si>
  <si>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</si>
  <si>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</si>
  <si>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</si>
  <si>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</si>
  <si>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</si>
  <si>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</si>
  <si>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</si>
  <si>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</si>
  <si>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</si>
  <si>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</si>
  <si>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</si>
  <si>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</si>
  <si>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</si>
  <si>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</si>
  <si>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</si>
  <si>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</si>
  <si>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</si>
  <si>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</si>
  <si>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</si>
  <si>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</si>
  <si>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</si>
  <si>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</si>
  <si>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</si>
  <si>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</si>
  <si>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</si>
  <si>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</si>
  <si>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</si>
  <si>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</si>
  <si>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</si>
  <si>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</si>
  <si>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</si>
  <si>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</si>
  <si>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</si>
  <si>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</si>
  <si>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</si>
  <si>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</si>
  <si>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</si>
  <si>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</si>
  <si>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</si>
  <si>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</si>
  <si>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</si>
  <si>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</si>
  <si>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</si>
  <si>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</si>
  <si>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</si>
  <si>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</si>
  <si>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</si>
  <si>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</si>
  <si>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</si>
  <si>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</si>
  <si>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</si>
  <si>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</si>
  <si>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</si>
  <si>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</si>
  <si>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</si>
  <si>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</si>
  <si>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</si>
  <si>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</si>
  <si>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</si>
  <si>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</si>
  <si>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</si>
  <si>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</si>
  <si>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</si>
  <si>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</si>
  <si>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</si>
  <si>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</si>
  <si>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</si>
  <si>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</si>
  <si>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</si>
  <si>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</si>
  <si>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</si>
  <si>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</si>
  <si>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</si>
  <si>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</si>
  <si>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</si>
  <si>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</si>
  <si>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</si>
  <si>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</si>
  <si>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</si>
  <si>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</si>
  <si>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</si>
  <si>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</si>
  <si>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</si>
  <si>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</si>
  <si>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</si>
  <si>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</si>
  <si>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</si>
  <si>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</si>
  <si>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</si>
  <si>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</si>
  <si>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</si>
  <si>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</si>
  <si>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</si>
  <si>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</si>
  <si>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</si>
  <si>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</si>
  <si>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</si>
  <si>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</si>
  <si>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</si>
  <si>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</si>
  <si>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</si>
  <si>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</si>
  <si>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</si>
  <si>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</si>
  <si>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</si>
  <si>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</si>
  <si>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</si>
  <si>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</si>
  <si>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</si>
  <si>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</si>
  <si>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</si>
  <si>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</si>
  <si>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</si>
  <si>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</si>
  <si>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</si>
  <si>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</si>
  <si>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</si>
  <si>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</si>
  <si>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</si>
  <si>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</si>
  <si>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</si>
  <si>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</si>
  <si>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</si>
  <si>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</si>
  <si>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</si>
  <si>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</si>
  <si>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</si>
  <si>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</si>
  <si>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</si>
  <si>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</si>
  <si>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</si>
  <si>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</si>
  <si>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</si>
  <si>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</si>
  <si>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</si>
  <si>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</si>
  <si>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</si>
  <si>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</si>
  <si>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</si>
  <si>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</si>
  <si>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</si>
  <si>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</si>
  <si>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</si>
  <si>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</si>
  <si>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</si>
  <si>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</si>
  <si>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</si>
  <si>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</si>
  <si>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</si>
  <si>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</si>
  <si>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</si>
  <si>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</si>
  <si>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</si>
  <si>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</si>
  <si>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</si>
  <si>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</si>
  <si>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</si>
  <si>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</si>
  <si>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</si>
  <si>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</si>
  <si>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</si>
  <si>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</si>
  <si>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</si>
  <si>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</si>
  <si>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</si>
  <si>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</si>
  <si>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</si>
  <si>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</si>
  <si>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</si>
  <si>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</si>
  <si>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</si>
  <si>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</si>
  <si>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</si>
  <si>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</si>
  <si>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</si>
  <si>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</si>
  <si>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</si>
  <si>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</si>
  <si>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</si>
  <si>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</si>
  <si>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</si>
  <si>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</si>
  <si>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</si>
  <si>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</si>
  <si>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</si>
  <si>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</si>
  <si>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</si>
  <si>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</si>
  <si>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</si>
  <si>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</si>
  <si>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</si>
  <si>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</si>
  <si>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</si>
  <si>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</si>
  <si>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</si>
  <si>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</si>
  <si>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</si>
  <si>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</si>
  <si>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</si>
  <si>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</si>
  <si>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</si>
  <si>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</si>
  <si>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</si>
  <si>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</si>
  <si>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</si>
  <si>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</si>
  <si>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</si>
  <si>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</si>
  <si>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</si>
  <si>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</si>
  <si>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</si>
  <si>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</si>
  <si>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</si>
  <si>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</si>
  <si>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</si>
  <si>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</si>
  <si>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</si>
  <si>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</si>
  <si>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</si>
  <si>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</si>
  <si>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</si>
  <si>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</si>
  <si>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</si>
  <si>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</si>
  <si>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</si>
  <si>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</si>
  <si>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</si>
  <si>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</si>
  <si>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</si>
  <si>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</si>
  <si>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</si>
  <si>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</si>
  <si>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</si>
  <si>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</si>
  <si>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</si>
  <si>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</si>
  <si>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</si>
  <si>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</si>
  <si>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</si>
  <si>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</si>
  <si>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</si>
  <si>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</si>
  <si>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</si>
  <si>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</si>
  <si>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</si>
  <si>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</si>
  <si>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</si>
  <si>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</si>
  <si>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</si>
  <si>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</si>
  <si>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</si>
  <si>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</si>
  <si>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</si>
  <si>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</si>
  <si>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</si>
  <si>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</si>
  <si>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</si>
  <si>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</si>
  <si>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</si>
  <si>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</si>
  <si>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</si>
  <si>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</si>
  <si>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</si>
  <si>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</si>
  <si>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</si>
  <si>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</si>
  <si>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</si>
  <si>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</si>
  <si>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</si>
  <si>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</si>
  <si>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</si>
  <si>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</si>
  <si>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</si>
  <si>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</si>
  <si>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</si>
  <si>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</si>
  <si>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</si>
  <si>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</si>
  <si>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</si>
  <si>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</si>
  <si>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</si>
  <si>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</si>
  <si>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</si>
  <si>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</si>
  <si>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</si>
  <si>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</si>
  <si>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</si>
  <si>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</si>
  <si>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</si>
  <si>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</si>
  <si>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</si>
  <si>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</si>
  <si>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</si>
  <si>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</si>
  <si>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</si>
  <si>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</si>
  <si>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</si>
  <si>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</si>
  <si>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</si>
  <si>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</si>
  <si>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</si>
  <si>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</si>
  <si>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</si>
  <si>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</si>
  <si>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</si>
  <si>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</si>
  <si>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</si>
  <si>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</si>
  <si>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</si>
  <si>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</si>
  <si>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</si>
  <si>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</si>
  <si>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</si>
  <si>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</si>
  <si>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</si>
  <si>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</si>
  <si>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</si>
  <si>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</si>
  <si>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</si>
  <si>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</si>
  <si>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</si>
  <si>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</si>
  <si>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</si>
  <si>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</si>
  <si>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</si>
  <si>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</si>
  <si>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</si>
  <si>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</si>
  <si>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</si>
  <si>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</si>
  <si>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</si>
  <si>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</si>
  <si>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</si>
  <si>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</si>
  <si>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</si>
  <si>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</si>
  <si>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</si>
  <si>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</si>
  <si>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</si>
  <si>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</si>
  <si>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</si>
  <si>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</si>
  <si>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</si>
  <si>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</si>
  <si>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</si>
  <si>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</si>
  <si>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</si>
  <si>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</si>
  <si>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</si>
  <si>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</si>
  <si>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</si>
  <si>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</si>
  <si>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</si>
  <si>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</si>
  <si>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</si>
  <si>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</si>
  <si>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</si>
  <si>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</si>
  <si>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</si>
  <si>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</si>
  <si>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</si>
  <si>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</si>
  <si>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</si>
  <si>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</si>
  <si>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</si>
  <si>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</si>
  <si>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</si>
  <si>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</si>
  <si>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</si>
  <si>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</si>
  <si>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</si>
  <si>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</si>
  <si>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</si>
  <si>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</si>
  <si>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</si>
  <si>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</si>
  <si>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</si>
  <si>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</si>
  <si>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</si>
  <si>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</si>
  <si>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</si>
  <si>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</si>
  <si>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</si>
  <si>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</si>
  <si>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</si>
  <si>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</si>
  <si>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</si>
  <si>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</si>
  <si>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</si>
  <si>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</si>
  <si>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</si>
  <si>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</si>
  <si>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</si>
  <si>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</si>
  <si>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</si>
  <si>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</si>
  <si>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</si>
  <si>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</si>
  <si>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</si>
  <si>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</si>
  <si>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</si>
  <si>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</si>
  <si>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</si>
  <si>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</si>
  <si>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</si>
  <si>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</si>
  <si>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</si>
  <si>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</si>
  <si>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</si>
  <si>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</si>
  <si>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</si>
  <si>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</si>
  <si>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</si>
  <si>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</si>
  <si>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</si>
  <si>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</si>
  <si>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</si>
  <si>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</si>
  <si>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</si>
  <si>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</si>
  <si>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</si>
  <si>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</si>
  <si>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</si>
  <si>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</si>
  <si>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</si>
  <si>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</si>
  <si>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</si>
  <si>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</si>
  <si>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</si>
  <si>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</si>
  <si>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</si>
  <si>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</si>
  <si>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</si>
  <si>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</si>
  <si>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</si>
  <si>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</si>
  <si>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</si>
  <si>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</si>
  <si>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</si>
  <si>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</si>
  <si>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</si>
  <si>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</si>
  <si>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</si>
  <si>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</si>
  <si>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</si>
  <si>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</si>
  <si>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</si>
  <si>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</si>
  <si>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</si>
  <si>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</si>
  <si>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</si>
  <si>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</si>
  <si>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</si>
  <si>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</si>
  <si>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</si>
  <si>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</si>
  <si>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</si>
  <si>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</si>
  <si>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</si>
  <si>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</si>
  <si>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</si>
  <si>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</si>
  <si>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</si>
  <si>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</si>
  <si>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</si>
  <si>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</si>
  <si>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</si>
  <si>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</si>
  <si>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</si>
  <si>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</si>
  <si>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</si>
  <si>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</si>
  <si>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</si>
  <si>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</si>
  <si>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</si>
  <si>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</si>
  <si>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</si>
  <si>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</si>
  <si>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</si>
  <si>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</si>
  <si>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</si>
  <si>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</si>
  <si>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</si>
  <si>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</si>
  <si>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</si>
  <si>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</si>
  <si>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</si>
  <si>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</si>
  <si>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</si>
  <si>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</si>
  <si>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</si>
  <si>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</si>
  <si>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</si>
  <si>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</si>
  <si>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</si>
  <si>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</si>
  <si>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</si>
  <si>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</si>
  <si>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</si>
  <si>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</si>
  <si>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</si>
  <si>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</si>
  <si>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</si>
  <si>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</si>
  <si>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</si>
  <si>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</si>
  <si>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</si>
  <si>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</si>
  <si>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</si>
  <si>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</si>
  <si>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</si>
  <si>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</si>
  <si>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</si>
  <si>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</si>
  <si>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</si>
  <si>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</si>
  <si>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</si>
  <si>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</si>
  <si>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</si>
  <si>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</si>
  <si>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</si>
  <si>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</si>
  <si>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</si>
  <si>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</si>
  <si>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</si>
  <si>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</si>
  <si>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</si>
  <si>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</si>
  <si>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</si>
  <si>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</si>
  <si>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</si>
  <si>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</si>
  <si>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</si>
  <si>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</si>
  <si>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</si>
  <si>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</si>
  <si>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</si>
  <si>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</si>
  <si>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</si>
  <si>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</si>
  <si>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</si>
  <si>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</si>
  <si>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</si>
  <si>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</si>
  <si>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</si>
  <si>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</si>
  <si>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</si>
  <si>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</si>
  <si>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</si>
  <si>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</si>
  <si>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</si>
  <si>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</si>
  <si>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</si>
  <si>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</si>
  <si>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</si>
  <si>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</si>
  <si>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</si>
  <si>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</si>
  <si>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</si>
  <si>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</si>
  <si>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</si>
  <si>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</si>
  <si>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</si>
  <si>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</si>
  <si>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</si>
  <si>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</si>
  <si>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</si>
  <si>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</si>
  <si>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</si>
  <si>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</si>
  <si>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</si>
  <si>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</si>
  <si>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</si>
  <si>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</si>
  <si>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</si>
  <si>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</si>
  <si>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</si>
  <si>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</si>
  <si>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</si>
  <si>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</si>
  <si>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</si>
  <si>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</si>
  <si>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</si>
  <si>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</si>
  <si>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</si>
  <si>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</si>
  <si>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</si>
  <si>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</si>
  <si>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</si>
  <si>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</si>
  <si>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</si>
  <si>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</si>
  <si>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</si>
  <si>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</si>
  <si>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</si>
  <si>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</si>
  <si>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</si>
  <si>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</si>
  <si>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</si>
  <si>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</si>
  <si>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</si>
  <si>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</si>
  <si>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</si>
  <si>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</si>
  <si>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</si>
  <si>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</si>
  <si>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</si>
  <si>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</si>
  <si>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</si>
  <si>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</si>
  <si>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</si>
  <si>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</si>
  <si>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</si>
  <si>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</si>
  <si>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</si>
  <si>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</si>
  <si>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</si>
  <si>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</si>
  <si>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</si>
  <si>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</si>
  <si>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</si>
  <si>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</si>
  <si>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</si>
  <si>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</si>
  <si>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</si>
  <si>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</si>
  <si>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</si>
  <si>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</si>
  <si>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</si>
  <si>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</si>
  <si>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</si>
  <si>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</si>
  <si>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</si>
  <si>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</si>
  <si>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</si>
  <si>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</si>
  <si>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</si>
  <si>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</si>
  <si>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</si>
  <si>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</si>
  <si>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</si>
  <si>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</si>
  <si>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</si>
  <si>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</si>
  <si>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</si>
  <si>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</si>
  <si>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</si>
  <si>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</si>
  <si>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</si>
  <si>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</si>
  <si>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</si>
  <si>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</si>
  <si>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</si>
  <si>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</si>
  <si>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</si>
  <si>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</si>
  <si>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</si>
  <si>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</si>
  <si>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</si>
  <si>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</si>
  <si>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</si>
  <si>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</si>
  <si>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</si>
  <si>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</si>
  <si>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</si>
  <si>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</si>
  <si>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</si>
  <si>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</si>
  <si>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</si>
  <si>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</si>
  <si>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</si>
  <si>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</si>
  <si>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</si>
  <si>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</si>
  <si>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</si>
  <si>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</si>
  <si>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</si>
  <si>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</si>
  <si>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</si>
  <si>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</si>
  <si>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</si>
  <si>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</si>
  <si>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</si>
  <si>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</si>
  <si>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</si>
  <si>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</si>
  <si>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</si>
  <si>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</si>
  <si>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</si>
  <si>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</si>
  <si>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</si>
  <si>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</si>
  <si>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</si>
  <si>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</si>
  <si>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</si>
  <si>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</si>
  <si>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</si>
  <si>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</si>
  <si>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</si>
  <si>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</si>
  <si>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</si>
  <si>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</si>
  <si>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</si>
  <si>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</si>
  <si>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</si>
  <si>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</si>
  <si>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</si>
  <si>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</si>
  <si>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</si>
  <si>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</si>
  <si>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</si>
  <si>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</si>
  <si>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</si>
  <si>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</si>
  <si>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</si>
  <si>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</si>
  <si>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</si>
  <si>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</si>
  <si>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</si>
  <si>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</si>
  <si>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</si>
  <si>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</si>
  <si>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</si>
  <si>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</si>
  <si>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</si>
  <si>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</si>
  <si>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</si>
  <si>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</si>
  <si>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</si>
  <si>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</si>
  <si>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</si>
  <si>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</si>
  <si>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</si>
  <si>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</si>
  <si>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</si>
  <si>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</si>
  <si>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</si>
  <si>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</si>
  <si>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</si>
  <si>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</si>
  <si>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</si>
  <si>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</si>
  <si>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</si>
  <si>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</si>
  <si>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</si>
  <si>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</si>
  <si>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</si>
  <si>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</si>
  <si>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</si>
  <si>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</si>
  <si>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</si>
  <si>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</si>
  <si>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</si>
  <si>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</si>
  <si>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</si>
  <si>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</si>
  <si>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</si>
  <si>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</si>
  <si>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</si>
  <si>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</si>
  <si>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</si>
  <si>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</si>
  <si>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</si>
  <si>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</si>
  <si>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</si>
  <si>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</si>
  <si>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</si>
  <si>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</si>
  <si>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</si>
  <si>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</si>
  <si>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</si>
  <si>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</si>
  <si>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</si>
  <si>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</si>
  <si>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</si>
  <si>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</si>
  <si>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</si>
  <si>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</si>
  <si>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</si>
  <si>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</si>
  <si>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</si>
  <si>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</si>
  <si>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</si>
  <si>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</si>
  <si>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</si>
  <si>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</si>
  <si>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</si>
  <si>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</si>
  <si>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</si>
  <si>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</si>
  <si>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</si>
  <si>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</si>
  <si>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</si>
  <si>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</si>
  <si>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</si>
  <si>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</si>
  <si>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</si>
  <si>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</si>
  <si>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</si>
  <si>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</si>
  <si>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</si>
  <si>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</si>
  <si>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</si>
  <si>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</si>
  <si>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</si>
  <si>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</si>
  <si>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</si>
  <si>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</si>
  <si>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</si>
  <si>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</si>
  <si>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</si>
  <si>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</si>
  <si>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</si>
  <si>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</si>
  <si>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</si>
  <si>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</si>
  <si>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</si>
  <si>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</si>
  <si>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</si>
  <si>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</si>
  <si>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</si>
  <si>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</si>
  <si>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</si>
  <si>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</si>
  <si>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</si>
  <si>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</si>
  <si>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</si>
  <si>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</si>
  <si>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</si>
  <si>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</si>
  <si>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</si>
  <si>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</si>
  <si>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</si>
  <si>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</si>
  <si>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</si>
  <si>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</si>
  <si>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</si>
  <si>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</si>
  <si>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</si>
  <si>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</si>
  <si>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</si>
  <si>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</si>
  <si>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</si>
  <si>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</si>
  <si>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</si>
  <si>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</si>
  <si>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</si>
  <si>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</si>
  <si>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</si>
  <si>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</si>
  <si>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</si>
  <si>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</si>
  <si>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</si>
  <si>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</si>
  <si>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</si>
  <si>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</si>
  <si>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</si>
  <si>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</si>
  <si>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</si>
  <si>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</si>
  <si>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</si>
  <si>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</si>
  <si>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</si>
  <si>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</si>
  <si>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</si>
  <si>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</si>
  <si>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</si>
  <si>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</si>
  <si>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</si>
  <si>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</si>
  <si>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</si>
  <si>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</si>
  <si>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</si>
  <si>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</si>
  <si>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</si>
  <si>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</si>
  <si>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</si>
  <si>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</si>
  <si>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</si>
  <si>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</si>
  <si>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</si>
  <si>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</si>
  <si>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</si>
  <si>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</si>
  <si>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</si>
  <si>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</si>
  <si>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</si>
  <si>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</si>
  <si>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</si>
  <si>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</si>
  <si>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</si>
  <si>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</si>
  <si>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</si>
  <si>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</si>
  <si>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</si>
  <si>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</si>
  <si>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</si>
  <si>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</si>
  <si>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</si>
  <si>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</si>
  <si>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</si>
  <si>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</si>
  <si>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</si>
  <si>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</si>
  <si>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</si>
  <si>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</si>
  <si>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</si>
  <si>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</si>
  <si>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</si>
  <si>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</si>
  <si>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</si>
  <si>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</si>
  <si>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</si>
  <si>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</si>
  <si>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</si>
  <si>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</si>
  <si>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</si>
  <si>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</si>
  <si>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</si>
  <si>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</si>
  <si>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</si>
  <si>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</si>
  <si>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</si>
  <si>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</si>
  <si>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</si>
  <si>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</si>
  <si>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</si>
  <si>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</si>
  <si>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</si>
  <si>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</si>
  <si>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</si>
  <si>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</si>
  <si>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</si>
  <si>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</si>
  <si>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</si>
  <si>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</si>
  <si>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</si>
  <si>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</si>
  <si>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</si>
  <si>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</si>
  <si>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</si>
  <si>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</si>
  <si>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</si>
  <si>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</si>
  <si>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</si>
  <si>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</si>
  <si>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</si>
  <si>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</si>
  <si>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</si>
  <si>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</si>
  <si>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</si>
  <si>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</si>
  <si>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</si>
  <si>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</si>
  <si>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</si>
  <si>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</si>
  <si>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</si>
  <si>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</si>
  <si>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</si>
  <si>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</si>
  <si>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</si>
  <si>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</si>
  <si>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</si>
  <si>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</si>
  <si>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</si>
  <si>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</si>
  <si>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</si>
  <si>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</si>
  <si>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</si>
  <si>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</si>
  <si>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</si>
  <si>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</si>
  <si>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</si>
  <si>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</si>
  <si>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</si>
  <si>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</si>
  <si>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</si>
  <si>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</si>
  <si>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</si>
  <si>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</si>
  <si>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</si>
  <si>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</si>
  <si>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</si>
  <si>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</si>
  <si>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</si>
  <si>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</si>
  <si>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</si>
  <si>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</si>
  <si>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</si>
  <si>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</si>
  <si>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</si>
  <si>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</si>
  <si>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</si>
  <si>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</si>
  <si>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</si>
  <si>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</si>
  <si>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</si>
  <si>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</si>
  <si>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</si>
  <si>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</si>
  <si>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</si>
  <si>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</si>
  <si>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</si>
  <si>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</si>
  <si>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</si>
  <si>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</si>
  <si>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</si>
  <si>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</si>
  <si>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</si>
  <si>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</si>
  <si>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</si>
  <si>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</si>
  <si>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</si>
  <si>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</si>
  <si>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</si>
  <si>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</si>
  <si>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</si>
  <si>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</si>
  <si>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</si>
  <si>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</si>
  <si>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</si>
  <si>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</si>
  <si>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</si>
  <si>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</si>
  <si>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</si>
  <si>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</si>
  <si>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</si>
  <si>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</si>
  <si>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</si>
  <si>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</si>
  <si>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</si>
  <si>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</si>
  <si>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</si>
  <si>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</si>
  <si>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</si>
  <si>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</si>
  <si>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</si>
  <si>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</si>
  <si>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</si>
  <si>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</si>
  <si>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</si>
  <si>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</si>
  <si>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</si>
  <si>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</si>
  <si>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</si>
  <si>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</si>
  <si>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</si>
  <si>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</si>
  <si>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</si>
  <si>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</si>
  <si>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</si>
  <si>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</si>
  <si>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</si>
  <si>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</si>
  <si>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</si>
  <si>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</si>
  <si>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</si>
  <si>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</si>
  <si>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</si>
  <si>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</si>
  <si>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</si>
  <si>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</si>
  <si>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</si>
  <si>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</si>
  <si>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</si>
  <si>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</si>
  <si>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</si>
  <si>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</si>
  <si>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</si>
  <si>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</si>
  <si>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</si>
  <si>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</si>
  <si>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</si>
  <si>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</si>
  <si>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</si>
  <si>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</si>
  <si>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</si>
  <si>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</si>
  <si>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</si>
  <si>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</si>
  <si>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</si>
  <si>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</si>
  <si>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</si>
  <si>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</si>
  <si>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</si>
  <si>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</si>
  <si>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</si>
  <si>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</si>
  <si>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</si>
  <si>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</si>
  <si>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</si>
  <si>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</si>
  <si>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</si>
  <si>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</si>
  <si>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</si>
  <si>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</si>
  <si>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</si>
  <si>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</si>
  <si>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</si>
  <si>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</si>
  <si>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</si>
  <si>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</si>
  <si>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</si>
  <si>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</si>
  <si>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</si>
  <si>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</si>
  <si>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</si>
  <si>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</si>
  <si>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</si>
  <si>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</si>
  <si>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</si>
  <si>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</si>
  <si>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</si>
  <si>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</si>
  <si>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</si>
  <si>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</si>
  <si>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</si>
  <si>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</si>
  <si>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</si>
  <si>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</si>
  <si>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</si>
  <si>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</si>
  <si>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</si>
  <si>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</si>
  <si>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</si>
  <si>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</si>
  <si>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</si>
  <si>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</si>
  <si>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</si>
  <si>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</si>
  <si>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</si>
  <si>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</si>
  <si>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</si>
  <si>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</si>
  <si>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</si>
  <si>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</si>
  <si>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</si>
  <si>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</si>
  <si>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</si>
  <si>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</si>
  <si>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</si>
  <si>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</si>
  <si>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</si>
  <si>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</si>
  <si>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</si>
  <si>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</si>
  <si>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</si>
  <si>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</si>
  <si>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</si>
  <si>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</si>
  <si>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</si>
  <si>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</si>
  <si>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</si>
  <si>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</si>
  <si>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</si>
  <si>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</si>
  <si>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</si>
  <si>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</si>
  <si>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</si>
  <si>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</si>
  <si>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</si>
  <si>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</si>
  <si>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</si>
  <si>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</si>
  <si>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</si>
  <si>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</si>
  <si>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</si>
  <si>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</si>
  <si>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</si>
  <si>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</si>
  <si>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</si>
  <si>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</si>
  <si>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</si>
  <si>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</si>
  <si>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</si>
  <si>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</si>
  <si>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</si>
  <si>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</si>
  <si>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</si>
  <si>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</si>
  <si>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</si>
  <si>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</si>
  <si>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</si>
  <si>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</si>
  <si>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</si>
  <si>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</si>
  <si>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</si>
  <si>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</si>
  <si>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</si>
  <si>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</si>
  <si>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</si>
  <si>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</si>
  <si>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</si>
  <si>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</si>
  <si>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</si>
  <si>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</si>
  <si>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</si>
  <si>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</si>
  <si>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</si>
  <si>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</si>
  <si>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</si>
  <si>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</si>
  <si>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</si>
  <si>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</si>
  <si>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</si>
  <si>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</si>
  <si>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</si>
  <si>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</si>
  <si>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</si>
  <si>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</si>
  <si>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</si>
  <si>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</si>
  <si>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</si>
  <si>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</si>
  <si>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</si>
  <si>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</si>
  <si>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</si>
  <si>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</si>
  <si>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</si>
  <si>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</si>
  <si>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</si>
  <si>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</si>
  <si>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</si>
  <si>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</si>
  <si>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</si>
  <si>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</si>
  <si>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</si>
  <si>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</si>
  <si>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</si>
  <si>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</si>
  <si>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</si>
  <si>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</si>
  <si>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</si>
  <si>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</si>
  <si>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</si>
  <si>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</si>
  <si>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</si>
  <si>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</si>
  <si>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</si>
  <si>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</si>
  <si>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</si>
  <si>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</si>
  <si>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</si>
  <si>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</si>
  <si>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</si>
  <si>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</si>
  <si>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</si>
  <si>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</si>
  <si>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</si>
  <si>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</si>
  <si>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</si>
  <si>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</si>
  <si>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</si>
  <si>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</si>
  <si>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</si>
  <si>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</si>
  <si>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</si>
  <si>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</si>
  <si>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</si>
  <si>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</si>
  <si>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</si>
  <si>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</si>
  <si>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</si>
  <si>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</si>
  <si>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</si>
  <si>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</si>
  <si>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</si>
  <si>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</si>
  <si>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</si>
  <si>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</si>
  <si>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</si>
  <si>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</si>
  <si>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</si>
  <si>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</si>
  <si>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</si>
  <si>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</si>
  <si>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</si>
  <si>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</si>
  <si>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</si>
  <si>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</si>
  <si>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</si>
  <si>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</si>
  <si>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</si>
  <si>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</si>
  <si>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</si>
  <si>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</si>
  <si>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</si>
  <si>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</si>
  <si>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</si>
  <si>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</si>
  <si>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</si>
  <si>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</si>
  <si>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</si>
  <si>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</si>
  <si>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</si>
  <si>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</si>
  <si>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</si>
  <si>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</si>
  <si>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</si>
  <si>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</si>
  <si>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</si>
  <si>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</si>
  <si>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</si>
  <si>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</si>
  <si>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</si>
  <si>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</si>
  <si>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</si>
  <si>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</si>
  <si>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</si>
  <si>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</si>
  <si>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</si>
  <si>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</si>
  <si>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</si>
  <si>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</si>
  <si>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</si>
  <si>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</si>
  <si>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</si>
  <si>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</si>
  <si>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</si>
  <si>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</si>
  <si>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</si>
  <si>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</si>
  <si>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</si>
  <si>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</si>
  <si>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</si>
  <si>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</si>
  <si>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</si>
  <si>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</si>
  <si>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</si>
  <si>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</si>
  <si>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</si>
  <si>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</si>
  <si>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</si>
  <si>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</si>
  <si>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</si>
  <si>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</si>
  <si>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</si>
  <si>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</si>
  <si>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</si>
  <si>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</si>
  <si>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</si>
  <si>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</si>
  <si>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</si>
  <si>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</si>
  <si>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</si>
  <si>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</si>
  <si>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</si>
  <si>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</si>
  <si>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</si>
  <si>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</si>
  <si>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</si>
  <si>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</si>
  <si>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</si>
  <si>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</si>
  <si>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</si>
  <si>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</si>
  <si>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</si>
  <si>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</si>
  <si>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</si>
  <si>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</si>
  <si>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</si>
  <si>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</si>
  <si>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</si>
  <si>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</si>
  <si>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</si>
  <si>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</si>
  <si>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</si>
  <si>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</si>
  <si>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</si>
  <si>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</si>
  <si>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</si>
  <si>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</si>
  <si>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</si>
  <si>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</si>
  <si>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</si>
  <si>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</si>
  <si>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</si>
  <si>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</si>
  <si>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</si>
  <si>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</si>
  <si>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</si>
  <si>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</si>
  <si>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</si>
  <si>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</si>
  <si>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</si>
  <si>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</si>
  <si>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</si>
  <si>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</si>
  <si>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</si>
  <si>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</si>
  <si>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</si>
  <si>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</si>
  <si>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</si>
  <si>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</si>
  <si>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</si>
  <si>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</si>
  <si>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</si>
  <si>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</si>
  <si>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</si>
  <si>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</si>
  <si>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</si>
  <si>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</si>
  <si>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</si>
  <si>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</si>
  <si>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</si>
  <si>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</si>
  <si>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</si>
  <si>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</si>
  <si>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</si>
  <si>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</si>
  <si>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</si>
  <si>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</si>
  <si>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</si>
  <si>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</si>
  <si>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</si>
  <si>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</si>
  <si>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</si>
  <si>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</si>
  <si>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</si>
  <si>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</si>
  <si>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</si>
  <si>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</si>
  <si>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</si>
  <si>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</si>
  <si>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</si>
  <si>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</si>
  <si>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</si>
  <si>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</si>
  <si>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</si>
  <si>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</si>
  <si>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</si>
  <si>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</si>
  <si>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</si>
  <si>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</si>
  <si>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</si>
  <si>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</si>
  <si>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</si>
  <si>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</si>
  <si>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</si>
  <si>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</si>
  <si>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</si>
  <si>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</si>
  <si>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</si>
  <si>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</si>
  <si>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</si>
  <si>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</si>
  <si>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</si>
  <si>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</si>
  <si>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</si>
  <si>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</si>
  <si>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</si>
  <si>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</si>
  <si>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</si>
  <si>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</si>
  <si>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</si>
  <si>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</si>
  <si>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</si>
  <si>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</si>
  <si>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</si>
  <si>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</si>
  <si>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</si>
  <si>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</si>
  <si>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</si>
  <si>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</si>
  <si>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</si>
  <si>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</si>
  <si>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</si>
  <si>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</si>
  <si>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</si>
  <si>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</si>
  <si>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</si>
  <si>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</si>
  <si>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</si>
  <si>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</si>
  <si>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</si>
  <si>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</si>
  <si>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</si>
  <si>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</si>
  <si>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</si>
  <si>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</si>
  <si>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</si>
  <si>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</si>
  <si>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</si>
  <si>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</si>
  <si>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</si>
  <si>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</si>
  <si>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</si>
  <si>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</si>
  <si>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</si>
  <si>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</si>
  <si>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</si>
  <si>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</si>
  <si>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</si>
  <si>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</si>
  <si>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</si>
  <si>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</si>
  <si>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</si>
  <si>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</si>
  <si>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</si>
  <si>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</si>
  <si>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</si>
  <si>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</si>
  <si>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</si>
  <si>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</si>
  <si>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</si>
  <si>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</si>
  <si>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</si>
  <si>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</si>
  <si>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</si>
  <si>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</si>
  <si>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</si>
  <si>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</si>
  <si>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</si>
  <si>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</si>
  <si>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</si>
  <si>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</si>
  <si>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</si>
  <si>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</si>
  <si>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</si>
  <si>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</si>
  <si>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</si>
  <si>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</si>
  <si>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</si>
  <si>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</si>
  <si>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</si>
  <si>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</si>
  <si>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</si>
  <si>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</si>
  <si>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</si>
  <si>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</si>
  <si>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</si>
  <si>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</si>
  <si>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</si>
  <si>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</si>
  <si>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</si>
  <si>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</si>
  <si>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</si>
  <si>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</si>
  <si>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</si>
  <si>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</si>
  <si>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</si>
  <si>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</si>
  <si>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</si>
  <si>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</si>
  <si>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</si>
  <si>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</si>
  <si>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</si>
  <si>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</si>
  <si>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</si>
  <si>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</si>
  <si>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</si>
  <si>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</si>
  <si>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</si>
  <si>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</si>
  <si>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</si>
  <si>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</si>
  <si>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</si>
  <si>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</si>
  <si>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</si>
  <si>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</si>
  <si>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</si>
  <si>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</si>
  <si>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</si>
  <si>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</si>
  <si>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</si>
  <si>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</si>
  <si>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</si>
  <si>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</si>
  <si>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</si>
  <si>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</si>
  <si>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</si>
  <si>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</si>
  <si>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</si>
  <si>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</si>
  <si>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</si>
  <si>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</si>
  <si>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</si>
  <si>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</si>
  <si>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</si>
  <si>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</si>
  <si>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</si>
  <si>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</si>
  <si>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</si>
  <si>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</si>
  <si>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</si>
  <si>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</si>
  <si>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</si>
  <si>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</si>
  <si>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</si>
  <si>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</si>
  <si>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</si>
  <si>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</si>
  <si>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</si>
  <si>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</si>
  <si>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</si>
  <si>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</si>
  <si>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</si>
  <si>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</si>
  <si>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</si>
  <si>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</si>
  <si>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</si>
  <si>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</si>
  <si>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</si>
  <si>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</si>
  <si>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</si>
  <si>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</si>
  <si>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</si>
  <si>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</si>
  <si>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</si>
  <si>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</si>
  <si>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</si>
  <si>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</si>
  <si>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</si>
  <si>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</si>
  <si>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</si>
  <si>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</si>
  <si>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</si>
  <si>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</si>
  <si>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</si>
  <si>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</si>
  <si>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</si>
  <si>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</si>
  <si>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</si>
  <si>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</si>
  <si>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</si>
  <si>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</si>
  <si>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</si>
  <si>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</si>
  <si>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</si>
  <si>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</si>
  <si>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</si>
  <si>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</si>
  <si>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</si>
  <si>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</si>
  <si>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</si>
  <si>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</si>
  <si>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</si>
  <si>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</si>
  <si>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</si>
  <si>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</si>
  <si>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</si>
  <si>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</si>
  <si>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</si>
  <si>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</si>
  <si>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</si>
  <si>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</si>
  <si>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</si>
  <si>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</si>
  <si>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</si>
  <si>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</si>
  <si>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</si>
  <si>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</si>
  <si>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</si>
  <si>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</si>
  <si>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</si>
  <si>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</si>
  <si>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</si>
  <si>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</si>
  <si>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</si>
  <si>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</si>
  <si>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</si>
  <si>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</si>
  <si>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</si>
  <si>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</si>
  <si>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</si>
  <si>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</si>
  <si>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</si>
  <si>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</si>
  <si>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</si>
  <si>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</si>
  <si>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</si>
  <si>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</si>
  <si>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</si>
  <si>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</si>
  <si>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</si>
  <si>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</si>
  <si>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</si>
  <si>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</si>
  <si>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</si>
  <si>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</si>
  <si>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</si>
  <si>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</si>
  <si>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</si>
  <si>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</si>
  <si>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</si>
  <si>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</si>
  <si>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</si>
  <si>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</si>
  <si>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</si>
  <si>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</si>
  <si>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</si>
  <si>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</si>
  <si>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</si>
  <si>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</si>
  <si>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</si>
  <si>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</si>
  <si>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</si>
  <si>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</si>
  <si>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</si>
  <si>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</si>
  <si>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</si>
  <si>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</si>
  <si>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</si>
  <si>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</si>
  <si>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</si>
  <si>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</si>
  <si>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</si>
  <si>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</si>
  <si>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</si>
  <si>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</si>
  <si>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</si>
  <si>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</si>
  <si>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</si>
  <si>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</si>
  <si>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</si>
  <si>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</si>
  <si>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</si>
  <si>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</si>
  <si>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</si>
  <si>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</si>
  <si>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</si>
  <si>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</si>
  <si>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</si>
  <si>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</si>
  <si>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</si>
  <si>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</si>
  <si>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</si>
  <si>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</si>
  <si>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</si>
  <si>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</si>
  <si>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</si>
  <si>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</si>
  <si>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</si>
  <si>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</si>
  <si>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</si>
  <si>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</si>
  <si>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</si>
  <si>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</si>
  <si>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</si>
  <si>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</si>
  <si>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</si>
  <si>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</si>
  <si>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</si>
  <si>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</si>
  <si>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</si>
  <si>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</si>
  <si>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</si>
  <si>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</si>
  <si>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</si>
  <si>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</si>
  <si>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</si>
  <si>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</si>
  <si>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</si>
  <si>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</si>
  <si>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</si>
  <si>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</si>
  <si>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</si>
  <si>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</si>
  <si>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</si>
  <si>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</si>
  <si>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</si>
  <si>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</si>
  <si>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</si>
  <si>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</si>
  <si>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</si>
  <si>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</si>
  <si>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</si>
  <si>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</si>
  <si>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</si>
  <si>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</si>
  <si>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</si>
  <si>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</si>
  <si>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</si>
  <si>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</si>
  <si>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</si>
  <si>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</si>
  <si>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</si>
  <si>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</si>
  <si>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</si>
  <si>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</si>
  <si>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</si>
  <si>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</si>
  <si>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</si>
  <si>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</si>
  <si>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</si>
  <si>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</si>
  <si>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</si>
  <si>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</si>
  <si>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</si>
  <si>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</si>
  <si>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</si>
  <si>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</si>
  <si>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</si>
  <si>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</si>
  <si>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</si>
  <si>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</si>
  <si>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</si>
  <si>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</si>
  <si>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</si>
  <si>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</si>
  <si>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</si>
  <si>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</si>
  <si>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</si>
  <si>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</si>
  <si>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</si>
  <si>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</si>
  <si>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</si>
  <si>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</si>
  <si>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</si>
  <si>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</si>
  <si>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</si>
  <si>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</si>
  <si>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</si>
  <si>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</si>
  <si>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</si>
  <si>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</si>
  <si>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</si>
  <si>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</si>
  <si>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</si>
  <si>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</si>
  <si>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</si>
  <si>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</si>
  <si>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</si>
  <si>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</si>
  <si>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</si>
  <si>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</si>
  <si>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</si>
  <si>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</si>
  <si>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</si>
  <si>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</si>
  <si>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</si>
  <si>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</si>
  <si>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</si>
  <si>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</si>
  <si>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</si>
  <si>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</si>
  <si>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</si>
  <si>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</si>
  <si>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</si>
  <si>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</si>
  <si>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</si>
  <si>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</si>
  <si>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</si>
  <si>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</si>
  <si>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</si>
  <si>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</si>
  <si>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</si>
  <si>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</si>
  <si>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</si>
  <si>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</si>
  <si>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</si>
  <si>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</si>
  <si>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</si>
  <si>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</si>
  <si>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</si>
  <si>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</si>
  <si>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</si>
  <si>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</si>
  <si>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</si>
  <si>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</si>
  <si>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</si>
  <si>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</si>
  <si>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</si>
  <si>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</si>
  <si>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</si>
  <si>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</si>
  <si>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</si>
  <si>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</si>
  <si>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</si>
  <si>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</si>
  <si>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</si>
  <si>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</si>
  <si>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</si>
  <si>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</si>
  <si>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</si>
  <si>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</si>
  <si>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</si>
  <si>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</si>
  <si>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</si>
  <si>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</si>
  <si>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</si>
  <si>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</si>
  <si>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</si>
  <si>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</si>
  <si>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</si>
  <si>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</si>
  <si>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</si>
  <si>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</si>
  <si>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</si>
  <si>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</si>
  <si>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</si>
  <si>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</si>
  <si>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</si>
  <si>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</si>
  <si>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</si>
  <si>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</si>
  <si>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</si>
  <si>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</si>
  <si>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</si>
  <si>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</si>
  <si>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</si>
  <si>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</si>
  <si>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</si>
  <si>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</si>
  <si>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</si>
  <si>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</si>
  <si>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</si>
  <si>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</si>
  <si>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</si>
  <si>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</si>
  <si>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</si>
  <si>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</si>
  <si>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</si>
  <si>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</si>
  <si>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</si>
  <si>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</si>
  <si>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</si>
  <si>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</si>
  <si>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</si>
  <si>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</si>
  <si>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</si>
  <si>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</si>
  <si>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</si>
  <si>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</si>
  <si>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</si>
  <si>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</si>
  <si>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</si>
  <si>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</si>
  <si>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</si>
  <si>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</si>
  <si>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</si>
  <si>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</si>
  <si>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</si>
  <si>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</si>
  <si>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</si>
  <si>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</si>
  <si>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</si>
  <si>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</si>
  <si>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</si>
  <si>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</si>
  <si>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</si>
  <si>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</si>
  <si>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</si>
  <si>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</si>
  <si>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</si>
  <si>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</si>
  <si>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</si>
  <si>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</si>
  <si>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</si>
  <si>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</si>
  <si>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</si>
  <si>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</si>
  <si>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</si>
  <si>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</si>
  <si>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</si>
  <si>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</si>
  <si>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</si>
  <si>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</si>
  <si>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</si>
  <si>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</si>
  <si>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</si>
  <si>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</si>
  <si>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</si>
  <si>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</si>
  <si>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</si>
  <si>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</si>
  <si>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</si>
  <si>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</si>
  <si>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</si>
  <si>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</si>
  <si>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</si>
  <si>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</si>
  <si>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</si>
  <si>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</si>
  <si>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</si>
  <si>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</si>
  <si>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</si>
  <si>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</si>
  <si>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</si>
  <si>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</si>
  <si>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</si>
  <si>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</si>
  <si>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</si>
  <si>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</si>
  <si>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</si>
  <si>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</si>
  <si>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</si>
  <si>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</si>
  <si>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</si>
  <si>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</si>
  <si>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</si>
  <si>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</si>
  <si>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</si>
  <si>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</si>
  <si>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</si>
  <si>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</si>
  <si>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</si>
  <si>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</si>
  <si>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</si>
  <si>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</si>
  <si>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</si>
  <si>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</si>
  <si>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</si>
  <si>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</si>
  <si>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</si>
  <si>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</si>
  <si>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</si>
  <si>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</si>
  <si>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</si>
  <si>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</si>
  <si>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</si>
  <si>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</si>
  <si>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</si>
  <si>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</si>
  <si>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</si>
  <si>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</si>
  <si>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</si>
  <si>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</si>
  <si>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</si>
  <si>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</si>
  <si>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</si>
  <si>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</si>
  <si>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</si>
  <si>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</si>
  <si>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</si>
  <si>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</si>
  <si>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</si>
  <si>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</si>
  <si>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</si>
  <si>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</si>
  <si>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</si>
  <si>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</si>
  <si>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</si>
  <si>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</si>
  <si>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</si>
  <si>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</si>
  <si>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</si>
  <si>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</si>
  <si>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</si>
  <si>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</si>
  <si>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</si>
  <si>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</si>
  <si>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</si>
  <si>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</si>
  <si>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</si>
  <si>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</si>
  <si>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</si>
  <si>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</si>
  <si>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</si>
  <si>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</si>
  <si>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</si>
  <si>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</si>
  <si>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</si>
  <si>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</si>
  <si>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</si>
  <si>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</si>
  <si>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</si>
  <si>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</si>
  <si>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</si>
  <si>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</si>
  <si>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</si>
  <si>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</si>
  <si>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</si>
  <si>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</si>
  <si>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</si>
  <si>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</si>
  <si>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</si>
  <si>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</si>
  <si>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</si>
  <si>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</si>
  <si>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</si>
  <si>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</si>
  <si>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</si>
  <si>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</si>
  <si>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</si>
  <si>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</si>
  <si>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</si>
  <si>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</si>
  <si>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</si>
  <si>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</si>
  <si>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</si>
  <si>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</si>
  <si>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</si>
  <si>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</si>
  <si>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</si>
  <si>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</si>
  <si>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</si>
  <si>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</si>
  <si>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</si>
  <si>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</si>
  <si>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</si>
  <si>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</si>
  <si>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</si>
  <si>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</si>
  <si>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</si>
  <si>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</si>
  <si>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</si>
  <si>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</si>
  <si>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</si>
  <si>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</si>
  <si>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</si>
  <si>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</si>
  <si>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</si>
  <si>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</si>
  <si>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</si>
  <si>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</si>
  <si>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</si>
  <si>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</si>
  <si>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</si>
  <si>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</si>
  <si>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</si>
  <si>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</si>
  <si>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</si>
  <si>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</si>
  <si>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</si>
  <si>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</si>
  <si>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</si>
  <si>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</si>
  <si>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</si>
  <si>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</si>
  <si>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</si>
  <si>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</si>
  <si>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</si>
  <si>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</si>
  <si>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</si>
  <si>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</si>
  <si>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</si>
  <si>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</si>
  <si>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</si>
  <si>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</si>
  <si>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</si>
  <si>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</si>
  <si>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</si>
  <si>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</si>
  <si>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</si>
  <si>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</si>
  <si>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</si>
  <si>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</si>
  <si>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</si>
  <si>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</si>
  <si>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</si>
  <si>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</si>
  <si>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</si>
  <si>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</si>
  <si>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</si>
  <si>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</si>
  <si>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</si>
  <si>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</si>
  <si>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</si>
  <si>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</si>
  <si>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</si>
  <si>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</si>
  <si>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</si>
  <si>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</si>
  <si>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</si>
  <si>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</si>
  <si>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</si>
  <si>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</si>
  <si>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</si>
  <si>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</si>
  <si>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</si>
  <si>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</si>
  <si>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</si>
  <si>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</si>
  <si>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</si>
  <si>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</si>
  <si>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</si>
  <si>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</si>
  <si>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</si>
  <si>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</si>
  <si>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</si>
  <si>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</si>
  <si>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</si>
  <si>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</si>
  <si>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</si>
  <si>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</si>
  <si>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</si>
  <si>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</si>
  <si>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</si>
  <si>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</si>
  <si>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</si>
  <si>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</si>
  <si>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</si>
  <si>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</si>
  <si>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</si>
  <si>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</si>
  <si>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</si>
  <si>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</si>
  <si>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</si>
  <si>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</si>
  <si>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</si>
  <si>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</si>
  <si>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</si>
  <si>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</si>
  <si>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</si>
  <si>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</si>
  <si>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</si>
  <si>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</si>
  <si>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</si>
  <si>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</si>
  <si>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</si>
  <si>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</si>
  <si>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</si>
  <si>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</si>
  <si>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</si>
  <si>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</si>
  <si>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</si>
  <si>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</si>
  <si>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</si>
  <si>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</si>
  <si>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</si>
  <si>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</si>
  <si>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</si>
  <si>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</si>
  <si>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</si>
  <si>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</si>
  <si>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</si>
  <si>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</si>
  <si>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</si>
  <si>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</si>
  <si>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</si>
  <si>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</si>
  <si>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</si>
  <si>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</si>
  <si>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</si>
  <si>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</si>
  <si>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</si>
  <si>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</si>
  <si>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</si>
  <si>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</si>
  <si>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</si>
  <si>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</si>
  <si>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</si>
  <si>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</si>
  <si>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</si>
  <si>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</si>
  <si>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</si>
  <si>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</si>
  <si>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</si>
  <si>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</si>
  <si>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</si>
  <si>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</si>
  <si>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</si>
  <si>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</si>
  <si>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</si>
  <si>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</si>
  <si>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</si>
  <si>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</si>
  <si>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</si>
  <si>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</si>
  <si>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</si>
  <si>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</si>
  <si>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</si>
  <si>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</si>
  <si>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</si>
  <si>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</si>
  <si>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</si>
  <si>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</si>
  <si>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</si>
  <si>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</si>
  <si>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</si>
  <si>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</si>
  <si>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</si>
  <si>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</si>
  <si>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</si>
  <si>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</si>
  <si>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</si>
  <si>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</si>
  <si>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</si>
  <si>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</si>
  <si>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</si>
  <si>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</si>
  <si>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</si>
  <si>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</si>
  <si>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</si>
  <si>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</si>
  <si>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</si>
  <si>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</si>
  <si>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</si>
  <si>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</si>
  <si>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</si>
  <si>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</si>
  <si>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</si>
  <si>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</si>
  <si>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</si>
  <si>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</si>
  <si>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</si>
  <si>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</si>
  <si>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</si>
  <si>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</si>
  <si>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</si>
  <si>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</si>
  <si>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</si>
  <si>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</si>
  <si>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</si>
  <si>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</si>
  <si>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</si>
  <si>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</si>
  <si>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</si>
  <si>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</si>
  <si>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</si>
  <si>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</si>
  <si>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</si>
  <si>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</si>
  <si>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</si>
  <si>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</si>
  <si>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</si>
  <si>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</si>
  <si>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</si>
  <si>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</si>
  <si>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</si>
  <si>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</si>
  <si>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</si>
  <si>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</si>
  <si>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</si>
  <si>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</si>
  <si>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</si>
  <si>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</si>
  <si>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</si>
  <si>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</si>
  <si>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</si>
  <si>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</si>
  <si>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</si>
  <si>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</si>
  <si>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</si>
  <si>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</si>
  <si>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</si>
  <si>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</si>
  <si>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</si>
  <si>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</si>
  <si>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</si>
  <si>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</si>
  <si>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</si>
  <si>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</si>
  <si>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</si>
  <si>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</si>
  <si>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</si>
  <si>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</si>
  <si>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</si>
  <si>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</si>
  <si>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</si>
  <si>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</si>
  <si>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</si>
  <si>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</si>
  <si>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</si>
  <si>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</si>
  <si>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</si>
  <si>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</si>
  <si>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</si>
  <si>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</si>
  <si>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</si>
  <si>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</si>
  <si>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</si>
  <si>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</si>
  <si>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</si>
  <si>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</si>
  <si>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</si>
  <si>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</si>
  <si>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</si>
  <si>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</si>
  <si>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</si>
  <si>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</si>
  <si>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</si>
  <si>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</si>
  <si>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</si>
  <si>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</si>
  <si>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</si>
  <si>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</si>
  <si>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</si>
  <si>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</si>
  <si>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</si>
  <si>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</si>
  <si>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</si>
  <si>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</si>
  <si>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</si>
  <si>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</si>
  <si>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</si>
  <si>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</si>
  <si>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</si>
  <si>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</si>
  <si>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</si>
  <si>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</si>
  <si>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</si>
  <si>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</si>
  <si>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</si>
  <si>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</si>
  <si>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</si>
  <si>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</si>
  <si>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</si>
  <si>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</si>
  <si>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</si>
  <si>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</si>
  <si>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</si>
  <si>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</si>
  <si>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</si>
  <si>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</si>
  <si>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</si>
  <si>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</si>
  <si>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</si>
  <si>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</si>
  <si>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</si>
  <si>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</si>
  <si>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</si>
  <si>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</si>
  <si>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</si>
  <si>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</si>
  <si>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</si>
  <si>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</si>
  <si>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</si>
  <si>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</si>
  <si>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</si>
  <si>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</si>
  <si>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</si>
  <si>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</si>
  <si>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</si>
  <si>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</si>
  <si>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</si>
  <si>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</si>
  <si>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</si>
  <si>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</si>
  <si>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</si>
  <si>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</si>
  <si>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</si>
  <si>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</si>
  <si>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</si>
  <si>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</si>
  <si>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</si>
  <si>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</si>
  <si>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</si>
  <si>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</si>
  <si>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</si>
  <si>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</si>
  <si>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</si>
  <si>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</si>
  <si>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</si>
  <si>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</si>
  <si>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</si>
  <si>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</si>
  <si>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</si>
  <si>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</si>
  <si>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</si>
  <si>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</si>
  <si>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</si>
  <si>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</si>
  <si>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</si>
  <si>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</si>
  <si>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</si>
  <si>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</si>
  <si>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</si>
  <si>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</si>
  <si>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</si>
  <si>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</si>
  <si>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</si>
  <si>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</si>
  <si>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</si>
  <si>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</si>
  <si>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</si>
  <si>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</si>
  <si>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</si>
  <si>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</si>
  <si>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</si>
  <si>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</si>
  <si>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</si>
  <si>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</si>
  <si>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</si>
  <si>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</si>
  <si>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</si>
  <si>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</si>
  <si>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</si>
  <si>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</si>
  <si>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</si>
  <si>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</si>
  <si>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</si>
  <si>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</si>
  <si>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</si>
  <si>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</si>
  <si>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</si>
  <si>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</si>
  <si>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</si>
  <si>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</si>
  <si>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</si>
  <si>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</si>
  <si>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</si>
  <si>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</si>
  <si>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</si>
  <si>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</si>
  <si>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</si>
  <si>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</si>
  <si>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</si>
  <si>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</si>
  <si>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</si>
  <si>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</si>
  <si>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</si>
  <si>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</si>
  <si>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</si>
  <si>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</si>
  <si>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</si>
  <si>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</si>
  <si>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</si>
  <si>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</si>
  <si>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</si>
  <si>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</si>
  <si>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</si>
  <si>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</si>
  <si>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</si>
  <si>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</si>
  <si>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</si>
  <si>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</si>
  <si>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</si>
  <si>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</si>
  <si>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</si>
  <si>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</si>
  <si>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</si>
  <si>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</si>
  <si>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</si>
  <si>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</si>
  <si>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</si>
  <si>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</si>
  <si>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</si>
  <si>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</si>
  <si>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</si>
  <si>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</si>
  <si>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</si>
  <si>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</si>
  <si>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</si>
  <si>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</si>
  <si>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</si>
  <si>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</si>
  <si>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</si>
  <si>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</si>
  <si>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</si>
  <si>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</si>
  <si>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</si>
  <si>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</si>
  <si>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</si>
  <si>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</si>
  <si>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</si>
  <si>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</si>
  <si>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</si>
  <si>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</si>
  <si>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</si>
  <si>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</si>
  <si>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</si>
  <si>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</si>
  <si>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</si>
  <si>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</si>
  <si>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</si>
  <si>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</si>
  <si>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</si>
  <si>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</si>
  <si>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</si>
  <si>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</si>
  <si>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</si>
  <si>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</si>
  <si>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</si>
  <si>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</si>
  <si>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</si>
  <si>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</si>
  <si>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</si>
  <si>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</si>
  <si>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</si>
  <si>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</si>
  <si>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</si>
  <si>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</si>
  <si>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</si>
  <si>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</si>
  <si>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</si>
  <si>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</si>
  <si>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</si>
  <si>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</si>
  <si>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</si>
  <si>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</si>
  <si>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</si>
  <si>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</si>
  <si>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</si>
  <si>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</si>
  <si>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</si>
  <si>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</si>
  <si>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</si>
  <si>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</si>
  <si>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</si>
  <si>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</si>
  <si>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</si>
  <si>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</si>
  <si>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</si>
  <si>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</si>
  <si>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</si>
  <si>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</si>
  <si>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</si>
  <si>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</si>
  <si>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</si>
  <si>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</si>
  <si>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</si>
  <si>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</si>
  <si>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</si>
  <si>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</si>
  <si>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</si>
  <si>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</si>
  <si>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</si>
  <si>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</si>
  <si>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</si>
  <si>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</si>
  <si>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</si>
  <si>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</si>
  <si>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</si>
  <si>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</si>
  <si>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</si>
  <si>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</si>
  <si>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</si>
  <si>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</si>
  <si>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</si>
  <si>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</si>
  <si>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</si>
  <si>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</si>
  <si>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</si>
  <si>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</si>
  <si>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</si>
  <si>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</si>
  <si>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</si>
  <si>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</si>
  <si>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</si>
  <si>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</si>
  <si>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</si>
  <si>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</si>
  <si>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</si>
  <si>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</si>
  <si>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</si>
  <si>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</si>
  <si>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</si>
  <si>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</si>
  <si>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</si>
  <si>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</si>
  <si>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</si>
  <si>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</si>
  <si>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</si>
  <si>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</si>
  <si>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</si>
  <si>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</si>
  <si>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</si>
  <si>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</si>
  <si>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</si>
  <si>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</si>
  <si>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</si>
  <si>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</si>
  <si>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</si>
  <si>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</si>
  <si>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</si>
  <si>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</si>
  <si>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</si>
  <si>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</si>
  <si>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</si>
  <si>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</si>
  <si>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</si>
  <si>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</si>
  <si>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</si>
  <si>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</si>
  <si>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</si>
  <si>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</si>
  <si>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</si>
  <si>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</si>
  <si>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</si>
  <si>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</si>
  <si>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</si>
  <si>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</si>
  <si>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</si>
  <si>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</si>
  <si>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</si>
  <si>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</si>
  <si>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</si>
  <si>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</si>
  <si>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</si>
  <si>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</si>
  <si>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</si>
  <si>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</si>
  <si>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</si>
  <si>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</si>
  <si>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</si>
  <si>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</si>
  <si>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</si>
  <si>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</si>
  <si>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</si>
  <si>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</si>
  <si>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</si>
  <si>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</si>
  <si>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</si>
  <si>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</si>
  <si>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</si>
  <si>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</si>
  <si>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</si>
  <si>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</si>
  <si>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</si>
  <si>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</si>
  <si>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</si>
  <si>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</si>
  <si>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</si>
  <si>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</si>
  <si>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</si>
  <si>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</si>
  <si>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</si>
  <si>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</si>
  <si>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</si>
  <si>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</si>
  <si>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</si>
  <si>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</si>
  <si>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</si>
  <si>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</si>
  <si>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</si>
  <si>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</si>
  <si>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</si>
  <si>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</si>
  <si>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</si>
  <si>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</si>
  <si>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</si>
  <si>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</si>
  <si>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</si>
  <si>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</si>
  <si>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</si>
  <si>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</si>
  <si>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</si>
  <si>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</si>
  <si>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</si>
  <si>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</si>
  <si>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</si>
  <si>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</si>
  <si>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</si>
  <si>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</si>
  <si>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</si>
  <si>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</si>
  <si>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</si>
  <si>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</si>
  <si>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</si>
  <si>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</si>
  <si>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</si>
  <si>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</si>
  <si>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</si>
  <si>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</si>
  <si>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</si>
  <si>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</si>
  <si>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</si>
  <si>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</si>
  <si>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</si>
  <si>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</si>
  <si>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</si>
  <si>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</si>
  <si>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</si>
  <si>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</si>
  <si>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</si>
  <si>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</si>
  <si>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</si>
  <si>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</si>
  <si>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</si>
  <si>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</si>
  <si>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</si>
  <si>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</si>
  <si>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</si>
  <si>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</si>
  <si>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</si>
  <si>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</si>
  <si>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</si>
  <si>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</si>
  <si>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</si>
  <si>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</si>
  <si>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</si>
  <si>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</si>
  <si>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</si>
  <si>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</si>
  <si>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</si>
  <si>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</si>
  <si>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</si>
  <si>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</si>
  <si>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</si>
  <si>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</si>
  <si>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</si>
  <si>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</si>
  <si>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</si>
  <si>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</si>
  <si>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</si>
  <si>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</si>
  <si>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</si>
  <si>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</si>
  <si>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</si>
  <si>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</si>
  <si>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</si>
  <si>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</si>
  <si>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</si>
  <si>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</si>
  <si>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</si>
  <si>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</si>
  <si>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</si>
  <si>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</si>
  <si>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</si>
  <si>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</si>
  <si>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</si>
  <si>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</si>
  <si>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</si>
  <si>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</si>
  <si>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</si>
  <si>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</si>
  <si>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</si>
  <si>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</si>
  <si>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</si>
  <si>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</si>
  <si>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</si>
  <si>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</si>
  <si>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</si>
  <si>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</si>
  <si>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</si>
  <si>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</si>
  <si>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</si>
  <si>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</si>
  <si>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</si>
  <si>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</si>
  <si>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</si>
  <si>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</si>
  <si>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</si>
  <si>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</si>
  <si>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</si>
  <si>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</si>
  <si>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</si>
  <si>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</si>
  <si>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</si>
  <si>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</si>
  <si>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</si>
  <si>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</si>
  <si>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</si>
  <si>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</si>
  <si>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</si>
  <si>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</si>
  <si>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</si>
  <si>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</si>
  <si>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</si>
  <si>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</si>
  <si>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</si>
  <si>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</si>
  <si>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</si>
  <si>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</si>
  <si>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</si>
  <si>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</si>
  <si>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</si>
  <si>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</si>
  <si>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</si>
  <si>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</si>
  <si>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</si>
  <si>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</si>
  <si>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</si>
  <si>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</si>
  <si>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</si>
  <si>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</si>
  <si>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</si>
  <si>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</si>
  <si>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</si>
  <si>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</si>
  <si>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</si>
  <si>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</si>
  <si>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</si>
  <si>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</si>
  <si>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</si>
  <si>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</si>
  <si>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</si>
  <si>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</si>
  <si>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</si>
  <si>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</si>
  <si>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</si>
  <si>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</si>
  <si>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</si>
  <si>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</si>
  <si>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</si>
  <si>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</si>
  <si>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</si>
  <si>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</si>
  <si>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</si>
  <si>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</si>
  <si>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</si>
  <si>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</si>
  <si>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</si>
  <si>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</si>
  <si>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</si>
  <si>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</si>
  <si>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</si>
  <si>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</si>
  <si>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</si>
  <si>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</si>
  <si>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</si>
  <si>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</si>
  <si>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</si>
  <si>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</si>
  <si>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</si>
  <si>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</si>
  <si>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</si>
  <si>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</si>
  <si>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</si>
  <si>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</si>
  <si>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</si>
  <si>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</si>
  <si>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</si>
  <si>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</si>
  <si>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</si>
  <si>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</si>
  <si>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</si>
  <si>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</si>
  <si>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</si>
  <si>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</si>
  <si>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</si>
  <si>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</si>
  <si>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</si>
  <si>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</si>
  <si>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</si>
  <si>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</si>
  <si>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</si>
  <si>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</si>
  <si>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</si>
  <si>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</si>
  <si>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</si>
  <si>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</si>
  <si>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</si>
  <si>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</si>
  <si>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</si>
  <si>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</si>
  <si>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</si>
  <si>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</si>
  <si>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</si>
  <si>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</si>
  <si>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</si>
  <si>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</si>
  <si>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</si>
  <si>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</si>
  <si>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</si>
  <si>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</si>
  <si>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</si>
  <si>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</si>
  <si>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</si>
  <si>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</si>
  <si>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</si>
  <si>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</si>
  <si>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</si>
  <si>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</si>
  <si>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</si>
  <si>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</si>
  <si>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</si>
  <si>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</si>
  <si>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</si>
  <si>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</si>
  <si>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</si>
  <si>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</si>
  <si>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</si>
  <si>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</si>
  <si>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</si>
  <si>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</si>
  <si>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</si>
  <si>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</si>
  <si>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</si>
  <si>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</si>
  <si>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</si>
  <si>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</si>
  <si>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</si>
  <si>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</si>
  <si>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</si>
  <si>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</si>
  <si>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</si>
  <si>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</si>
  <si>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</si>
  <si>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</si>
  <si>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</si>
  <si>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</si>
  <si>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</si>
  <si>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</si>
  <si>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</si>
  <si>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</si>
  <si>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</si>
  <si>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</si>
  <si>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</si>
  <si>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</si>
  <si>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</si>
  <si>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</si>
  <si>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</si>
  <si>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</si>
  <si>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</si>
  <si>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</si>
  <si>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</si>
  <si>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</si>
  <si>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</si>
  <si>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</si>
  <si>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</si>
  <si>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</si>
  <si>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</si>
  <si>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</si>
  <si>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</si>
  <si>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</si>
  <si>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</si>
  <si>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</si>
  <si>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</si>
  <si>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</si>
  <si>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</si>
  <si>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</si>
  <si>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</si>
  <si>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</si>
  <si>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</si>
  <si>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</si>
  <si>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</si>
  <si>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</si>
  <si>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</si>
  <si>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</si>
  <si>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</si>
  <si>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</si>
  <si>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</si>
  <si>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</si>
  <si>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</si>
  <si>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</si>
  <si>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</si>
  <si>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</si>
  <si>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</si>
  <si>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</si>
  <si>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</si>
  <si>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</si>
  <si>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</si>
  <si>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</si>
  <si>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</si>
  <si>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</si>
  <si>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</si>
  <si>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</si>
  <si>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</si>
  <si>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</si>
  <si>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</si>
  <si>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</si>
  <si>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</si>
  <si>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</si>
  <si>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</si>
  <si>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</si>
  <si>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</si>
  <si>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</si>
  <si>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</si>
  <si>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</si>
  <si>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</si>
  <si>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</si>
  <si>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</si>
  <si>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</si>
  <si>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</si>
  <si>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</si>
  <si>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</si>
  <si>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</si>
  <si>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</si>
  <si>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</si>
  <si>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</si>
  <si>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</si>
  <si>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</si>
  <si>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</si>
  <si>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</si>
  <si>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</si>
  <si>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</si>
  <si>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</si>
  <si>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</si>
  <si>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</si>
  <si>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</si>
  <si>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</si>
  <si>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</si>
  <si>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</si>
  <si>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</si>
  <si>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</si>
  <si>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</si>
  <si>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</si>
  <si>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</si>
  <si>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</si>
  <si>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</si>
  <si>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</si>
  <si>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</si>
  <si>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</si>
  <si>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</si>
  <si>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</si>
  <si>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</si>
  <si>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</si>
  <si>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</si>
  <si>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</si>
  <si>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</si>
  <si>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</si>
  <si>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</si>
  <si>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</si>
  <si>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</si>
  <si>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</si>
  <si>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</si>
  <si>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</si>
  <si>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</si>
  <si>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</si>
  <si>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</si>
  <si>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</si>
  <si>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</si>
  <si>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</si>
  <si>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</si>
  <si>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</si>
  <si>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</si>
  <si>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</si>
  <si>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</si>
  <si>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</si>
  <si>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</si>
  <si>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</si>
  <si>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</si>
  <si>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</si>
  <si>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</si>
  <si>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</si>
  <si>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</si>
  <si>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</si>
  <si>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</si>
  <si>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</si>
  <si>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</si>
  <si>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</si>
  <si>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</si>
  <si>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</si>
  <si>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</si>
  <si>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</si>
  <si>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</si>
  <si>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</si>
  <si>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</si>
  <si>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</si>
  <si>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</si>
  <si>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</si>
  <si>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</si>
  <si>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</si>
  <si>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</si>
  <si>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</si>
  <si>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</si>
  <si>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</si>
  <si>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</si>
  <si>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</si>
  <si>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</si>
  <si>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</si>
  <si>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</si>
  <si>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</si>
  <si>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</si>
  <si>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</si>
  <si>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</si>
  <si>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</si>
  <si>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</si>
  <si>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</si>
  <si>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</si>
  <si>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</si>
  <si>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</si>
  <si>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</si>
  <si>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</si>
  <si>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</si>
  <si>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</si>
  <si>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</si>
  <si>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</si>
  <si>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</si>
  <si>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</si>
  <si>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</si>
  <si>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</si>
  <si>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</si>
  <si>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</si>
  <si>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</si>
  <si>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</si>
  <si>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</si>
  <si>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</si>
  <si>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</si>
  <si>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</si>
  <si>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</si>
  <si>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</si>
  <si>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</si>
  <si>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</si>
  <si>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</si>
  <si>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</si>
  <si>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</si>
  <si>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</si>
  <si>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</si>
  <si>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</si>
  <si>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</si>
  <si>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</si>
  <si>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</si>
  <si>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</si>
  <si>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</si>
  <si>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</si>
  <si>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</si>
  <si>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</si>
  <si>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</si>
  <si>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</si>
  <si>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</si>
  <si>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</si>
  <si>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</si>
  <si>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</si>
  <si>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</si>
  <si>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</si>
  <si>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</si>
  <si>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</si>
  <si>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</si>
  <si>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</si>
  <si>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</si>
  <si>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</si>
  <si>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</si>
  <si>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</si>
  <si>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</si>
  <si>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</si>
  <si>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</si>
  <si>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</si>
  <si>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</si>
  <si>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</si>
  <si>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</si>
  <si>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</si>
  <si>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</si>
  <si>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</si>
  <si>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</si>
  <si>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</si>
  <si>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</si>
  <si>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</si>
  <si>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</si>
  <si>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</si>
  <si>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</si>
  <si>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</si>
  <si>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</si>
  <si>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</si>
  <si>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</si>
  <si>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</si>
  <si>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</si>
  <si>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</si>
  <si>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</si>
  <si>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</si>
  <si>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</si>
  <si>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</si>
  <si>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</si>
  <si>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</si>
  <si>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</si>
  <si>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</si>
  <si>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</si>
  <si>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</si>
  <si>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</si>
  <si>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</si>
  <si>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</si>
  <si>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</si>
  <si>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</si>
  <si>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</si>
  <si>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</si>
  <si>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</si>
  <si>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</si>
  <si>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</si>
  <si>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</si>
  <si>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</si>
  <si>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</si>
  <si>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</si>
  <si>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</si>
  <si>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</si>
  <si>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</si>
  <si>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</si>
  <si>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</si>
  <si>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</si>
  <si>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</si>
  <si>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</si>
  <si>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</si>
  <si>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</si>
  <si>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</si>
  <si>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</si>
  <si>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</si>
  <si>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</si>
  <si>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</si>
  <si>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</si>
  <si>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</si>
  <si>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</si>
  <si>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</si>
  <si>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</si>
  <si>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</si>
  <si>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</si>
  <si>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</si>
  <si>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</si>
  <si>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</si>
  <si>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</si>
  <si>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</si>
  <si>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</si>
  <si>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</si>
  <si>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</si>
  <si>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</si>
  <si>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</si>
  <si>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</si>
  <si>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</si>
  <si>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</si>
  <si>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</si>
  <si>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</si>
  <si>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</si>
  <si>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</si>
  <si>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</si>
  <si>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</si>
  <si>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</si>
  <si>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</si>
  <si>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</si>
  <si>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</si>
  <si>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</si>
  <si>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</si>
  <si>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</si>
  <si>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</si>
  <si>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</si>
  <si>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</si>
  <si>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</si>
  <si>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</si>
  <si>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</si>
  <si>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</si>
  <si>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</si>
  <si>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</si>
  <si>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</si>
  <si>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</si>
  <si>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</si>
  <si>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</si>
  <si>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</si>
  <si>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</si>
  <si>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</si>
  <si>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</si>
  <si>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</si>
  <si>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</si>
  <si>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</si>
  <si>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</si>
  <si>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</si>
  <si>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</si>
  <si>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</si>
  <si>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</si>
  <si>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</si>
  <si>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</si>
  <si>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</si>
  <si>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</si>
  <si>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</si>
  <si>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</si>
  <si>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</si>
  <si>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</si>
  <si>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</si>
  <si>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</si>
  <si>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</si>
  <si>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</si>
  <si>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</si>
  <si>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</si>
  <si>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</si>
  <si>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</si>
  <si>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</si>
  <si>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</si>
  <si>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</si>
  <si>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</si>
  <si>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</si>
  <si>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</si>
  <si>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</si>
  <si>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</si>
  <si>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</si>
  <si>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</si>
  <si>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</si>
  <si>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</si>
  <si>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</si>
  <si>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</si>
  <si>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</si>
  <si>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</si>
  <si>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</si>
  <si>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</si>
  <si>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</si>
  <si>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</si>
  <si>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</si>
  <si>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</si>
  <si>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</si>
  <si>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</si>
  <si>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</si>
  <si>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</si>
  <si>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</si>
  <si>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</si>
  <si>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</si>
  <si>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</si>
  <si>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</si>
  <si>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</si>
  <si>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</si>
  <si>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</si>
  <si>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</si>
  <si>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</si>
  <si>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</si>
  <si>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</si>
  <si>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</si>
  <si>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</si>
  <si>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</si>
  <si>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</si>
  <si>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</si>
  <si>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</si>
  <si>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</si>
  <si>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</si>
  <si>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</si>
  <si>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</si>
  <si>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</si>
  <si>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</si>
  <si>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</si>
  <si>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</si>
  <si>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</si>
  <si>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</si>
  <si>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</si>
  <si>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</si>
  <si>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</si>
  <si>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</si>
  <si>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</si>
  <si>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</si>
  <si>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</si>
  <si>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</si>
  <si>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</si>
  <si>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</si>
  <si>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</si>
  <si>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</si>
  <si>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</si>
  <si>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</si>
  <si>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</si>
  <si>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</si>
  <si>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</si>
  <si>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</si>
  <si>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</si>
  <si>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</si>
  <si>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</si>
  <si>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</si>
  <si>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</si>
  <si>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</si>
  <si>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</si>
  <si>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</si>
  <si>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</si>
  <si>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</si>
  <si>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</si>
  <si>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</si>
  <si>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</si>
  <si>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</si>
  <si>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</si>
  <si>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</si>
  <si>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</si>
  <si>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</si>
  <si>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</si>
  <si>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</si>
  <si>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</si>
  <si>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</si>
  <si>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</si>
  <si>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</si>
  <si>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</si>
  <si>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</si>
  <si>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</si>
  <si>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</si>
  <si>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</si>
  <si>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</si>
  <si>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</si>
  <si>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</si>
  <si>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</si>
  <si>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</si>
  <si>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</si>
  <si>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</si>
  <si>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</si>
  <si>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</si>
  <si>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</si>
  <si>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</si>
  <si>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</si>
  <si>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</si>
  <si>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</si>
  <si>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</si>
  <si>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</si>
  <si>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</si>
  <si>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</si>
  <si>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</si>
  <si>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</si>
  <si>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</si>
  <si>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</si>
  <si>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</si>
  <si>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</si>
  <si>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</si>
  <si>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</si>
  <si>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</si>
  <si>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</si>
  <si>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</si>
  <si>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</si>
  <si>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</si>
  <si>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</si>
  <si>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</si>
  <si>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</si>
  <si>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</si>
  <si>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</si>
  <si>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</si>
  <si>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</si>
  <si>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</si>
  <si>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</si>
  <si>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</si>
  <si>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</si>
  <si>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</si>
  <si>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</si>
  <si>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</si>
  <si>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</si>
  <si>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</si>
  <si>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</si>
  <si>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</si>
  <si>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</si>
  <si>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</si>
  <si>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</si>
  <si>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</si>
  <si>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</si>
  <si>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</si>
  <si>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</si>
  <si>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</si>
  <si>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</si>
  <si>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</si>
  <si>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</si>
  <si>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</si>
  <si>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</si>
  <si>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</si>
  <si>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</si>
  <si>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</si>
  <si>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</si>
  <si>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</si>
  <si>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</si>
  <si>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</si>
  <si>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</si>
  <si>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</si>
  <si>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</si>
  <si>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</si>
  <si>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</si>
  <si>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</si>
  <si>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</si>
  <si>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</si>
  <si>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</si>
  <si>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</si>
  <si>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</si>
  <si>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</si>
  <si>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</si>
  <si>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</si>
  <si>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</si>
  <si>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</si>
  <si>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</si>
  <si>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</si>
  <si>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</si>
  <si>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</si>
  <si>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</si>
  <si>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</si>
  <si>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</si>
  <si>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</si>
  <si>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</si>
  <si>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</si>
  <si>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</si>
  <si>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</si>
  <si>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</si>
  <si>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</si>
  <si>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</si>
  <si>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</si>
  <si>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</si>
  <si>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</si>
  <si>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</si>
  <si>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</si>
  <si>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</si>
  <si>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</si>
  <si>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</si>
  <si>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</si>
  <si>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</si>
  <si>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</si>
  <si>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</si>
  <si>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</si>
  <si>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</si>
  <si>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</si>
  <si>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</si>
  <si>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</si>
  <si>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</si>
  <si>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</si>
  <si>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</si>
  <si>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</si>
  <si>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</si>
  <si>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</si>
  <si>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</si>
  <si>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</si>
  <si>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</si>
  <si>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</si>
  <si>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</si>
  <si>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</si>
  <si>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</si>
  <si>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</si>
  <si>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</si>
  <si>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</si>
  <si>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</si>
  <si>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</si>
  <si>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</si>
  <si>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</si>
  <si>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</si>
  <si>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</si>
  <si>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</si>
  <si>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</si>
  <si>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</si>
  <si>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</si>
  <si>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</si>
  <si>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</si>
  <si>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</si>
  <si>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</si>
  <si>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</si>
  <si>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</si>
  <si>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</si>
  <si>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</si>
  <si>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</si>
  <si>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</si>
  <si>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</si>
  <si>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</si>
  <si>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</si>
  <si>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</si>
  <si>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</si>
  <si>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</si>
  <si>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</si>
  <si>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</si>
  <si>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</si>
  <si>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</si>
  <si>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</si>
  <si>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</si>
  <si>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</si>
  <si>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</si>
  <si>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</si>
  <si>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</si>
  <si>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</si>
  <si>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</si>
  <si>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</si>
  <si>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</si>
  <si>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</si>
  <si>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</si>
  <si>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</si>
  <si>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</si>
  <si>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</si>
  <si>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</si>
  <si>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</si>
  <si>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</si>
  <si>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</si>
  <si>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</si>
  <si>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</si>
  <si>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</si>
  <si>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</si>
  <si>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</si>
  <si>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</si>
  <si>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</si>
  <si>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</si>
  <si>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</si>
  <si>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</si>
  <si>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</si>
  <si>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</si>
  <si>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</si>
  <si>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</si>
  <si>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</si>
  <si>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</si>
  <si>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</si>
  <si>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</si>
  <si>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</si>
  <si>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</si>
  <si>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</si>
  <si>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</si>
  <si>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</si>
  <si>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</si>
  <si>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</si>
  <si>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</si>
  <si>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</si>
  <si>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</si>
  <si>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</si>
  <si>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</si>
  <si>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</si>
  <si>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</si>
  <si>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</si>
  <si>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</si>
  <si>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</si>
  <si>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</si>
  <si>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</si>
  <si>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</si>
  <si>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</si>
  <si>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</si>
  <si>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</si>
  <si>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</si>
  <si>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</si>
  <si>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</si>
  <si>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</si>
  <si>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</si>
  <si>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</si>
  <si>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</si>
  <si>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</si>
  <si>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</si>
  <si>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</si>
  <si>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</si>
  <si>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</si>
  <si>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</si>
  <si>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</si>
  <si>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</si>
  <si>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</si>
  <si>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</si>
  <si>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</si>
  <si>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</si>
  <si>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</si>
  <si>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</si>
  <si>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</si>
  <si>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</si>
  <si>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</si>
  <si>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</si>
  <si>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</si>
  <si>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</si>
  <si>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</si>
  <si>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</si>
  <si>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</si>
  <si>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</si>
  <si>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</si>
  <si>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</si>
  <si>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</si>
  <si>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</si>
  <si>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</si>
  <si>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</si>
  <si>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</si>
  <si>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</si>
  <si>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</si>
  <si>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</si>
  <si>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</si>
  <si>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</si>
  <si>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</si>
  <si>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</si>
  <si>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</si>
  <si>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</si>
  <si>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</si>
  <si>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</si>
  <si>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</si>
  <si>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</si>
  <si>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</si>
  <si>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</si>
  <si>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</si>
  <si>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</si>
  <si>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</si>
  <si>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</si>
  <si>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</si>
  <si>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</si>
  <si>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</si>
  <si>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</si>
  <si>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</si>
  <si>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</si>
  <si>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</si>
  <si>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</si>
  <si>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</si>
  <si>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</si>
  <si>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</si>
  <si>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</si>
  <si>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</si>
  <si>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</si>
  <si>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</si>
  <si>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</si>
  <si>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</si>
  <si>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</si>
  <si>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</si>
  <si>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</si>
  <si>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</si>
  <si>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</si>
  <si>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</si>
  <si>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</si>
  <si>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</si>
  <si>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</si>
  <si>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</si>
  <si>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</si>
  <si>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</si>
  <si>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</si>
  <si>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</si>
  <si>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</si>
  <si>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</si>
  <si>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</si>
  <si>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</si>
  <si>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</si>
  <si>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</si>
  <si>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</si>
  <si>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</si>
  <si>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</si>
  <si>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</si>
  <si>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</si>
  <si>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</si>
  <si>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</si>
  <si>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</si>
  <si>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</si>
  <si>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</si>
  <si>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</si>
  <si>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</si>
  <si>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</si>
  <si>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</si>
  <si>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</si>
  <si>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</si>
  <si>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</si>
  <si>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</si>
  <si>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</si>
  <si>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</si>
  <si>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</si>
  <si>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</si>
  <si>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</si>
  <si>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</si>
  <si>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</si>
  <si>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</si>
  <si>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</si>
  <si>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</si>
  <si>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</si>
  <si>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</si>
  <si>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</si>
  <si>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</si>
  <si>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</si>
  <si>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</si>
  <si>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</si>
  <si>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</si>
  <si>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</si>
  <si>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</si>
  <si>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</si>
  <si>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</si>
  <si>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</si>
  <si>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</si>
  <si>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</si>
  <si>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</si>
  <si>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</si>
  <si>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</si>
  <si>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</si>
  <si>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</si>
  <si>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</si>
  <si>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</si>
  <si>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</si>
  <si>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</si>
  <si>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</si>
  <si>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</si>
  <si>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</si>
  <si>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</si>
  <si>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</si>
  <si>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</si>
  <si>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</si>
  <si>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</si>
  <si>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</si>
  <si>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</si>
  <si>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</si>
  <si>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</si>
  <si>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</si>
  <si>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</si>
  <si>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</si>
  <si>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</si>
  <si>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</si>
  <si>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</si>
  <si>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</si>
  <si>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</si>
  <si>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</si>
  <si>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</si>
  <si>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</si>
  <si>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</si>
  <si>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</si>
  <si>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</si>
  <si>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</si>
  <si>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</si>
  <si>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</si>
  <si>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</si>
  <si>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</si>
  <si>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</si>
  <si>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</si>
  <si>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</si>
  <si>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</si>
  <si>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</si>
  <si>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</si>
  <si>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</si>
  <si>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</si>
  <si>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</si>
  <si>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</si>
  <si>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</si>
  <si>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</si>
  <si>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</si>
  <si>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</si>
  <si>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</si>
  <si>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</si>
  <si>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</si>
  <si>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</si>
  <si>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</si>
  <si>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</si>
  <si>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</si>
  <si>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</si>
  <si>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</si>
  <si>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</si>
  <si>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</si>
  <si>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</si>
  <si>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</si>
  <si>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</si>
  <si>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</si>
  <si>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</si>
  <si>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</si>
  <si>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</si>
  <si>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</si>
  <si>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</si>
  <si>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</si>
  <si>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</si>
  <si>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</si>
  <si>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</si>
  <si>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</si>
  <si>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</si>
  <si>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</si>
  <si>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</si>
  <si>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</si>
  <si>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</si>
  <si>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</si>
  <si>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</si>
  <si>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</si>
  <si>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</si>
  <si>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</si>
  <si>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</si>
  <si>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</si>
  <si>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</si>
  <si>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</si>
  <si>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</si>
  <si>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</si>
  <si>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</si>
  <si>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</si>
  <si>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</si>
  <si>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</si>
  <si>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</si>
  <si>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</si>
  <si>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</si>
  <si>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</si>
  <si>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</si>
  <si>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</si>
  <si>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</si>
  <si>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</si>
  <si>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</si>
  <si>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</si>
  <si>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</si>
  <si>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</si>
  <si>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</si>
  <si>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</si>
  <si>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</si>
  <si>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</si>
  <si>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</si>
  <si>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</si>
  <si>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</si>
  <si>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</si>
  <si>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</si>
  <si>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</si>
  <si>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</si>
  <si>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</si>
  <si>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</si>
  <si>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</si>
  <si>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</si>
  <si>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</si>
  <si>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</si>
  <si>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</si>
  <si>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</si>
  <si>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</si>
  <si>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</si>
  <si>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</si>
  <si>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</si>
  <si>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</si>
  <si>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</si>
  <si>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</si>
  <si>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</si>
  <si>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</si>
  <si>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</si>
  <si>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</si>
  <si>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</si>
  <si>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</si>
  <si>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</si>
  <si>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</si>
  <si>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</si>
  <si>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</si>
  <si>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</si>
  <si>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</si>
  <si>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</si>
  <si>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</si>
  <si>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</si>
  <si>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</si>
  <si>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</si>
  <si>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</si>
  <si>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</si>
  <si>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</si>
  <si>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</si>
  <si>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</si>
  <si>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</si>
  <si>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</si>
  <si>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</si>
  <si>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</si>
  <si>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</si>
  <si>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</si>
  <si>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</si>
  <si>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</si>
  <si>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</si>
  <si>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</si>
  <si>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</si>
  <si>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</si>
  <si>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</si>
  <si>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</si>
  <si>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</si>
  <si>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</si>
  <si>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</si>
  <si>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</si>
  <si>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</si>
  <si>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</si>
  <si>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</si>
  <si>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</si>
  <si>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</si>
  <si>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</si>
  <si>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</si>
  <si>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</si>
  <si>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</si>
  <si>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</si>
  <si>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</si>
  <si>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</si>
  <si>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</si>
  <si>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</si>
  <si>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</si>
  <si>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</si>
  <si>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</si>
  <si>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</si>
  <si>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</si>
  <si>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</si>
  <si>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</si>
  <si>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</si>
  <si>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</si>
  <si>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</si>
  <si>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</si>
  <si>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</si>
  <si>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</si>
  <si>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</si>
  <si>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</si>
  <si>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</si>
  <si>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</si>
  <si>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</si>
  <si>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</si>
  <si>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</si>
  <si>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</si>
  <si>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</si>
  <si>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</si>
  <si>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</si>
  <si>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</si>
  <si>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</si>
  <si>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</si>
  <si>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</si>
  <si>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</si>
  <si>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</si>
  <si>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</si>
  <si>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</si>
  <si>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</si>
  <si>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</si>
  <si>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</si>
  <si>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</si>
  <si>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</si>
  <si>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</si>
  <si>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</si>
  <si>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</si>
  <si>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</si>
  <si>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</si>
  <si>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</si>
  <si>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</si>
  <si>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</si>
  <si>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</si>
  <si>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</si>
  <si>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</si>
  <si>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</si>
  <si>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</si>
  <si>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</si>
  <si>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</si>
  <si>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</si>
  <si>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</si>
  <si>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</si>
  <si>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</si>
  <si>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</si>
  <si>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</si>
  <si>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</si>
  <si>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</si>
  <si>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</si>
  <si>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</si>
  <si>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</si>
  <si>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</si>
  <si>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</si>
  <si>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</si>
  <si>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</si>
  <si>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</si>
  <si>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</si>
  <si>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</si>
  <si>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</si>
  <si>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</si>
  <si>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</si>
  <si>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</si>
  <si>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</si>
  <si>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</si>
  <si>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</si>
  <si>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</si>
  <si>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</si>
  <si>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</si>
  <si>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</si>
  <si>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</si>
  <si>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</si>
  <si>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</si>
  <si>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</si>
  <si>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</si>
  <si>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</si>
  <si>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</si>
  <si>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</si>
  <si>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</si>
  <si>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</si>
  <si>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</si>
  <si>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</si>
  <si>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</si>
  <si>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</si>
  <si>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</si>
  <si>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</si>
  <si>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</si>
  <si>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</si>
  <si>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</si>
  <si>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</si>
  <si>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</si>
  <si>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</si>
  <si>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</si>
  <si>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</si>
  <si>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</si>
  <si>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</si>
  <si>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</si>
  <si>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</si>
  <si>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</si>
  <si>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</si>
  <si>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</si>
  <si>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</si>
  <si>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</si>
  <si>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</si>
  <si>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</si>
  <si>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</si>
  <si>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</si>
  <si>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</si>
  <si>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</si>
  <si>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</si>
  <si>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</si>
  <si>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</si>
  <si>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</si>
  <si>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</si>
  <si>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</si>
  <si>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</si>
  <si>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</si>
  <si>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</si>
  <si>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</si>
  <si>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</si>
  <si>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</si>
  <si>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</si>
  <si>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</si>
  <si>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</si>
  <si>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</si>
  <si>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</si>
  <si>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</si>
  <si>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</si>
  <si>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</si>
  <si>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</si>
  <si>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</si>
  <si>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</si>
  <si>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</si>
  <si>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</si>
  <si>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</si>
  <si>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</si>
  <si>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</si>
  <si>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</si>
  <si>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</si>
  <si>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</si>
  <si>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</si>
  <si>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</si>
  <si>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</si>
  <si>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</si>
  <si>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</si>
  <si>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</si>
  <si>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</si>
  <si>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</si>
  <si>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</si>
  <si>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</si>
  <si>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</si>
  <si>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</si>
  <si>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</si>
  <si>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</si>
  <si>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</si>
  <si>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</si>
  <si>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</si>
  <si>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</si>
  <si>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</si>
  <si>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</si>
  <si>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</si>
  <si>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</si>
  <si>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</si>
  <si>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</si>
  <si>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</si>
  <si>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</si>
  <si>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</si>
  <si>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</si>
  <si>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</si>
  <si>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</si>
  <si>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</si>
  <si>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</si>
  <si>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</si>
  <si>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</si>
  <si>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</si>
  <si>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</si>
  <si>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</si>
  <si>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</si>
  <si>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</si>
  <si>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</si>
  <si>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</si>
  <si>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</si>
  <si>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</si>
  <si>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</si>
  <si>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</si>
  <si>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</si>
  <si>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</si>
  <si>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</si>
  <si>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</si>
  <si>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</si>
  <si>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</si>
  <si>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</si>
  <si>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</si>
  <si>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</si>
  <si>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</si>
  <si>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</si>
  <si>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</si>
  <si>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</si>
  <si>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</si>
  <si>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</si>
  <si>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</si>
  <si>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</si>
  <si>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</si>
  <si>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</si>
  <si>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</si>
  <si>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</si>
  <si>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</si>
  <si>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</si>
  <si>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</si>
  <si>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</si>
  <si>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</si>
  <si>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</si>
  <si>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</si>
  <si>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</si>
  <si>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</si>
  <si>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</si>
  <si>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</si>
  <si>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</si>
  <si>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</si>
  <si>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</si>
  <si>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</si>
  <si>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</si>
  <si>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</si>
  <si>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</si>
  <si>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</si>
  <si>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</si>
  <si>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</si>
  <si>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</si>
  <si>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</si>
  <si>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</si>
  <si>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</si>
  <si>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</si>
  <si>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</si>
  <si>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</si>
  <si>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</si>
  <si>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</si>
  <si>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</si>
  <si>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</si>
  <si>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</si>
  <si>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</si>
  <si>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</si>
  <si>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</si>
  <si>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</si>
  <si>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</si>
  <si>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</si>
  <si>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</si>
  <si>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</si>
  <si>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</si>
  <si>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</si>
  <si>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</si>
  <si>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</si>
  <si>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</si>
  <si>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</si>
  <si>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</si>
  <si>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</si>
  <si>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</si>
  <si>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</si>
  <si>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</si>
  <si>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</si>
  <si>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</si>
  <si>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</si>
  <si>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</si>
  <si>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</si>
  <si>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</si>
  <si>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</si>
  <si>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</si>
  <si>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</si>
  <si>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</si>
  <si>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</si>
  <si>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</si>
  <si>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</si>
  <si>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</si>
  <si>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</si>
  <si>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</si>
  <si>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</si>
  <si>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</si>
  <si>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</si>
  <si>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</si>
  <si>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</si>
  <si>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</si>
  <si>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</si>
  <si>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</si>
  <si>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</si>
  <si>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</si>
  <si>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</si>
  <si>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</si>
  <si>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</si>
  <si>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</si>
  <si>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</si>
  <si>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</si>
  <si>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</si>
  <si>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</si>
  <si>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</si>
  <si>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</si>
  <si>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</si>
  <si>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</si>
  <si>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</si>
  <si>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</si>
  <si>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</si>
  <si>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</si>
  <si>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</si>
  <si>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</si>
  <si>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</si>
  <si>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</si>
  <si>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</si>
  <si>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</si>
  <si>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</si>
  <si>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</si>
  <si>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</si>
  <si>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</si>
  <si>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</si>
  <si>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</si>
  <si>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</si>
  <si>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</si>
  <si>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</si>
  <si>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</si>
  <si>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</si>
  <si>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</si>
  <si>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</si>
  <si>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</si>
  <si>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</si>
  <si>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</si>
  <si>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</si>
  <si>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</si>
  <si>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</si>
  <si>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</si>
  <si>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</si>
  <si>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</si>
  <si>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</si>
  <si>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</si>
  <si>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</si>
  <si>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</si>
  <si>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</si>
  <si>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</si>
  <si>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</si>
  <si>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</si>
  <si>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</si>
  <si>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</si>
  <si>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</si>
  <si>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</si>
  <si>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</si>
  <si>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</si>
  <si>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</si>
  <si>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</si>
  <si>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</si>
  <si>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</si>
  <si>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</si>
  <si>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</si>
  <si>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</si>
  <si>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</si>
  <si>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</si>
  <si>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</si>
  <si>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</si>
  <si>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</si>
  <si>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</si>
  <si>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</si>
  <si>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</si>
  <si>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</si>
  <si>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</si>
  <si>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</si>
  <si>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</si>
  <si>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</si>
  <si>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</si>
  <si>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</si>
  <si>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</si>
  <si>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</si>
  <si>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</si>
  <si>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</si>
  <si>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</si>
  <si>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</si>
  <si>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</si>
  <si>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</si>
  <si>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</si>
  <si>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</si>
  <si>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</si>
  <si>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</si>
  <si>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</si>
  <si>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</si>
  <si>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</si>
  <si>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</si>
  <si>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</si>
  <si>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</si>
  <si>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</si>
  <si>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</si>
  <si>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</si>
  <si>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</si>
  <si>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</si>
  <si>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</si>
  <si>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</si>
  <si>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</si>
  <si>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</si>
  <si>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</si>
  <si>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</si>
  <si>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</si>
  <si>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</si>
  <si>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</si>
  <si>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</si>
  <si>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</si>
  <si>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</si>
  <si>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</si>
  <si>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</si>
  <si>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</si>
  <si>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</si>
  <si>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</si>
  <si>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</si>
  <si>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</si>
  <si>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</si>
  <si>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</si>
  <si>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</si>
  <si>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</si>
  <si>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</si>
  <si>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</si>
  <si>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</si>
  <si>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</si>
  <si>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</si>
  <si>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</si>
  <si>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</si>
  <si>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</si>
  <si>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</si>
  <si>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</si>
  <si>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</si>
  <si>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</si>
  <si>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</si>
  <si>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</si>
  <si>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</si>
  <si>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</si>
  <si>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</si>
  <si>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</si>
  <si>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</si>
  <si>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</si>
  <si>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</si>
  <si>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</si>
  <si>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</si>
  <si>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</si>
  <si>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</si>
  <si>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</si>
  <si>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</si>
  <si>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</si>
  <si>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</si>
  <si>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</si>
  <si>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</si>
  <si>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</si>
  <si>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</si>
  <si>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</si>
  <si>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</si>
  <si>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</si>
  <si>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</si>
  <si>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</si>
  <si>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</si>
  <si>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</si>
  <si>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</si>
  <si>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</si>
  <si>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</si>
  <si>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</si>
  <si>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</si>
  <si>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</si>
  <si>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</si>
  <si>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</si>
  <si>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</si>
  <si>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</si>
  <si>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</si>
  <si>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</si>
  <si>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</si>
  <si>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</si>
  <si>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</si>
  <si>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</si>
  <si>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</si>
  <si>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</si>
  <si>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</si>
  <si>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</si>
  <si>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</si>
  <si>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</si>
  <si>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</si>
  <si>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</si>
  <si>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</si>
  <si>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</si>
  <si>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</si>
  <si>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</si>
  <si>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</si>
  <si>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</si>
  <si>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</si>
  <si>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</si>
  <si>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</si>
  <si>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</si>
  <si>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</si>
  <si>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</si>
  <si>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</si>
  <si>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</si>
  <si>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</si>
  <si>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</si>
  <si>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</si>
  <si>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</si>
  <si>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</si>
  <si>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</si>
  <si>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</si>
  <si>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</si>
  <si>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</si>
  <si>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</si>
  <si>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</si>
  <si>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</si>
  <si>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</si>
  <si>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</si>
  <si>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</si>
  <si>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</si>
  <si>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</si>
  <si>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</si>
  <si>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</si>
  <si>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</si>
  <si>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</si>
  <si>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</si>
  <si>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</si>
  <si>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</si>
  <si>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</si>
  <si>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</si>
  <si>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</si>
  <si>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</si>
  <si>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</si>
  <si>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</si>
  <si>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</si>
  <si>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</si>
  <si>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</si>
  <si>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</si>
  <si>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</si>
  <si>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</si>
  <si>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</si>
  <si>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</si>
  <si>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</si>
  <si>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</si>
  <si>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</si>
  <si>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</si>
  <si>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</si>
  <si>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</si>
  <si>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</si>
  <si>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</si>
  <si>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</si>
  <si>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</si>
  <si>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</si>
  <si>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</si>
  <si>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</si>
  <si>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</si>
  <si>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</si>
  <si>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</si>
  <si>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</si>
  <si>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</si>
  <si>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</si>
  <si>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</si>
  <si>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</si>
  <si>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</si>
  <si>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</si>
  <si>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</si>
  <si>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</si>
  <si>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</si>
  <si>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</si>
  <si>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</si>
  <si>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</si>
  <si>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</si>
  <si>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</si>
  <si>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</si>
  <si>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</si>
  <si>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</si>
  <si>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</si>
  <si>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</si>
  <si>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</si>
  <si>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</si>
  <si>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</si>
  <si>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</si>
  <si>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</si>
  <si>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</si>
  <si>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</si>
  <si>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</si>
  <si>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</si>
  <si>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</si>
  <si>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</si>
  <si>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</si>
  <si>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</si>
  <si>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</si>
  <si>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</si>
  <si>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</si>
  <si>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</si>
  <si>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</si>
  <si>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</si>
  <si>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</si>
  <si>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</si>
  <si>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</si>
  <si>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</si>
  <si>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</si>
  <si>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</si>
  <si>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</si>
  <si>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</si>
  <si>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</si>
  <si>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</si>
  <si>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</si>
  <si>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</si>
  <si>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</si>
  <si>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</si>
  <si>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</si>
  <si>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</si>
  <si>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</si>
  <si>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</si>
  <si>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</si>
  <si>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</si>
  <si>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</si>
  <si>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</si>
  <si>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</si>
  <si>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</si>
  <si>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</si>
  <si>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</si>
  <si>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</si>
  <si>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</si>
  <si>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</si>
  <si>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</si>
  <si>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</si>
  <si>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</si>
  <si>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</si>
  <si>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</si>
  <si>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</si>
  <si>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</si>
  <si>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</si>
  <si>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</si>
  <si>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</si>
  <si>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</si>
  <si>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</si>
  <si>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</si>
  <si>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</si>
  <si>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</si>
  <si>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</si>
  <si>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</si>
  <si>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</si>
  <si>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</si>
  <si>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</si>
  <si>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</si>
  <si>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</si>
  <si>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</si>
  <si>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</si>
  <si>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</si>
  <si>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</si>
  <si>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</si>
  <si>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</si>
  <si>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</si>
  <si>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</si>
  <si>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</si>
  <si>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</si>
  <si>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</si>
  <si>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</si>
  <si>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</si>
  <si>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</si>
  <si>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</si>
  <si>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</si>
  <si>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</si>
  <si>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</si>
  <si>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</si>
  <si>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</si>
  <si>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</si>
  <si>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</si>
  <si>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</si>
  <si>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</si>
  <si>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</si>
  <si>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</si>
  <si>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</si>
  <si>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</si>
  <si>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</si>
  <si>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</si>
  <si>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</si>
  <si>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</si>
  <si>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</si>
  <si>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</si>
  <si>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</si>
  <si>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</si>
  <si>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</si>
  <si>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</si>
  <si>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</si>
  <si>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</si>
  <si>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</si>
  <si>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</si>
  <si>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</si>
  <si>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</si>
  <si>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</si>
  <si>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</si>
  <si>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</si>
  <si>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</si>
  <si>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</si>
  <si>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</si>
  <si>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</si>
  <si>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</si>
  <si>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</si>
  <si>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</si>
  <si>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</si>
  <si>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</si>
  <si>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</si>
  <si>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</si>
  <si>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</si>
  <si>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</si>
  <si>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</si>
  <si>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</si>
  <si>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</si>
  <si>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</si>
  <si>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</si>
  <si>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</si>
  <si>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</si>
  <si>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</si>
  <si>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</si>
  <si>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</si>
  <si>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</si>
  <si>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</si>
  <si>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</si>
  <si>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</si>
  <si>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</si>
  <si>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</si>
  <si>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</si>
  <si>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</si>
  <si>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</si>
  <si>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</si>
  <si>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</si>
  <si>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</si>
  <si>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</si>
  <si>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</si>
  <si>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</si>
  <si>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</si>
  <si>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</si>
  <si>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</si>
  <si>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</si>
  <si>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</si>
  <si>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</si>
  <si>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</si>
  <si>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</si>
  <si>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</si>
  <si>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</si>
  <si>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</si>
  <si>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</si>
  <si>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</si>
  <si>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</si>
  <si>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</si>
  <si>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</si>
  <si>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</si>
  <si>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</si>
  <si>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</si>
  <si>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</si>
  <si>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</si>
  <si>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</si>
  <si>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</si>
  <si>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</si>
  <si>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</si>
  <si>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</si>
  <si>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</si>
  <si>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</si>
  <si>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</si>
  <si>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</si>
  <si>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</si>
  <si>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</si>
  <si>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</si>
  <si>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</si>
  <si>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</si>
  <si>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</si>
  <si>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</si>
  <si>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</si>
  <si>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</si>
  <si>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</si>
  <si>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</si>
  <si>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</si>
  <si>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</si>
  <si>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</si>
  <si>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</si>
  <si>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</si>
  <si>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</si>
  <si>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</si>
  <si>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</si>
  <si>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</si>
  <si>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</si>
  <si>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</si>
  <si>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</si>
  <si>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</si>
  <si>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</si>
  <si>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</si>
  <si>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</si>
  <si>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</si>
  <si>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</si>
  <si>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</si>
  <si>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</si>
  <si>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</si>
  <si>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</si>
  <si>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</si>
  <si>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</si>
  <si>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</si>
  <si>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</si>
  <si>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</si>
  <si>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</si>
  <si>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</si>
  <si>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</si>
  <si>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</si>
  <si>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</si>
  <si>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</si>
  <si>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</si>
  <si>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</si>
  <si>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</si>
  <si>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</si>
  <si>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</si>
  <si>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</si>
  <si>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</si>
  <si>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</si>
  <si>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</si>
  <si>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</si>
  <si>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</si>
  <si>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</si>
  <si>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</si>
  <si>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</si>
  <si>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</si>
  <si>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</si>
  <si>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</si>
  <si>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</si>
  <si>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</si>
  <si>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</si>
  <si>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</si>
  <si>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</si>
  <si>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</si>
  <si>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</si>
  <si>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</si>
  <si>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</si>
  <si>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</si>
  <si>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</si>
  <si>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</si>
  <si>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</si>
  <si>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</si>
  <si>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</si>
  <si>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</si>
  <si>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</si>
  <si>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</si>
  <si>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</si>
  <si>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</si>
  <si>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</si>
  <si>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</si>
  <si>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</si>
  <si>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</si>
  <si>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</si>
  <si>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</si>
  <si>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</si>
  <si>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</si>
  <si>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</si>
  <si>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</si>
  <si>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</si>
  <si>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</si>
  <si>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</si>
  <si>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</si>
  <si>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</si>
  <si>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</si>
  <si>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</si>
  <si>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</si>
  <si>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</si>
  <si>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</si>
  <si>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</si>
  <si>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</si>
  <si>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</si>
  <si>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</si>
  <si>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</si>
  <si>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</si>
  <si>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</si>
  <si>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</si>
  <si>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</si>
  <si>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</si>
  <si>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</si>
  <si>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</si>
  <si>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</si>
  <si>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</si>
  <si>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</si>
  <si>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</si>
  <si>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</si>
  <si>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</si>
  <si>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</si>
  <si>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</si>
  <si>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</si>
  <si>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</si>
  <si>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</si>
  <si>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</si>
  <si>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</si>
  <si>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</si>
  <si>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</si>
  <si>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</si>
  <si>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</si>
  <si>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</si>
  <si>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</si>
  <si>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</si>
  <si>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</si>
  <si>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</si>
  <si>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</si>
  <si>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</si>
  <si>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</si>
  <si>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</si>
  <si>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</si>
  <si>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</si>
  <si>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</si>
  <si>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</si>
  <si>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</si>
  <si>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</si>
  <si>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</si>
  <si>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</si>
  <si>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</si>
  <si>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</si>
  <si>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</si>
  <si>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</si>
  <si>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</si>
  <si>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</si>
  <si>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</si>
  <si>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</si>
  <si>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</si>
  <si>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</si>
  <si>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</si>
  <si>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</si>
  <si>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</si>
  <si>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</si>
  <si>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</si>
  <si>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</si>
  <si>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</si>
  <si>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</si>
  <si>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</si>
  <si>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</si>
  <si>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</si>
  <si>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</si>
  <si>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</si>
  <si>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</si>
  <si>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</si>
  <si>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</si>
  <si>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</si>
  <si>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</si>
  <si>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</si>
  <si>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</si>
  <si>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</si>
  <si>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</si>
  <si>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</si>
  <si>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</si>
  <si>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</si>
  <si>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</si>
  <si>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</si>
  <si>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</si>
  <si>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</si>
  <si>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</si>
  <si>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</si>
  <si>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</si>
  <si>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</si>
  <si>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</si>
  <si>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</si>
  <si>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</si>
  <si>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</si>
  <si>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</si>
  <si>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</si>
  <si>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</si>
  <si>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</si>
  <si>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</si>
  <si>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</si>
  <si>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</si>
  <si>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</si>
  <si>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</si>
  <si>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</si>
  <si>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</si>
  <si>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</si>
  <si>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</si>
  <si>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</si>
  <si>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</si>
  <si>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</si>
  <si>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</si>
  <si>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</si>
  <si>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</si>
  <si>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</si>
  <si>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</si>
  <si>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</si>
  <si>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</si>
  <si>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</si>
  <si>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</si>
  <si>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</si>
  <si>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</si>
  <si>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</si>
  <si>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</si>
  <si>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</si>
  <si>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</si>
  <si>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</si>
  <si>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</si>
  <si>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</si>
  <si>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</si>
  <si>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</si>
  <si>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</si>
  <si>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</si>
  <si>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</si>
  <si>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</si>
  <si>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</si>
  <si>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</si>
  <si>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</si>
  <si>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</si>
  <si>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</si>
  <si>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</si>
  <si>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</si>
  <si>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</si>
  <si>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</si>
  <si>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</si>
  <si>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</si>
  <si>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</si>
  <si>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</si>
  <si>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</si>
  <si>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</si>
  <si>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</si>
  <si>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</si>
  <si>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</si>
  <si>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</si>
  <si>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</si>
  <si>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</si>
  <si>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</si>
  <si>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</si>
  <si>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</si>
  <si>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</si>
  <si>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</si>
  <si>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</si>
  <si>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</si>
  <si>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</si>
  <si>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</si>
  <si>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</si>
  <si>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</si>
  <si>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</si>
  <si>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</si>
  <si>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</si>
  <si>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</si>
  <si>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</si>
  <si>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</si>
  <si>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</si>
  <si>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</si>
  <si>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</si>
  <si>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</si>
  <si>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</si>
  <si>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</si>
  <si>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</si>
  <si>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</si>
  <si>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</si>
  <si>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</si>
  <si>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</si>
  <si>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</si>
  <si>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</si>
  <si>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</si>
  <si>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</si>
  <si>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</si>
  <si>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</si>
  <si>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</si>
  <si>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</si>
  <si>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</si>
  <si>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</si>
  <si>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</si>
  <si>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</si>
  <si>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</si>
  <si>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</si>
  <si>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</si>
  <si>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</si>
  <si>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</si>
  <si>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</si>
  <si>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</si>
  <si>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</si>
  <si>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</si>
  <si>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</si>
  <si>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</si>
  <si>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</si>
  <si>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</si>
  <si>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</si>
  <si>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</si>
  <si>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</si>
  <si>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</si>
  <si>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</si>
  <si>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</si>
  <si>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</si>
  <si>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</si>
  <si>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</si>
  <si>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</si>
  <si>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</si>
  <si>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</si>
  <si>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</si>
  <si>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</si>
  <si>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</si>
  <si>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</si>
  <si>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</si>
  <si>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</si>
  <si>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</si>
  <si>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</si>
  <si>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</si>
  <si>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</si>
  <si>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</si>
  <si>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</si>
  <si>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</si>
  <si>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</si>
  <si>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</si>
  <si>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</si>
  <si>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</si>
  <si>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</si>
  <si>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</si>
  <si>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</si>
  <si>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</si>
  <si>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</si>
  <si>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</si>
  <si>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</si>
  <si>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</si>
  <si>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</si>
  <si>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</si>
  <si>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</si>
  <si>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</si>
  <si>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</si>
  <si>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</si>
  <si>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</si>
  <si>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</si>
  <si>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</si>
  <si>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</si>
  <si>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</si>
  <si>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</si>
  <si>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</si>
  <si>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</si>
  <si>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</si>
  <si>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</si>
  <si>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</si>
  <si>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</si>
  <si>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</si>
  <si>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</si>
  <si>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</si>
  <si>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</si>
  <si>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</si>
  <si>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</si>
  <si>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</si>
  <si>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</si>
  <si>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</si>
  <si>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</si>
  <si>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</si>
  <si>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</si>
  <si>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</si>
  <si>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</si>
  <si>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</si>
  <si>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</si>
  <si>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</si>
  <si>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</si>
  <si>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</si>
  <si>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</si>
  <si>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</si>
  <si>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</si>
  <si>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</si>
  <si>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</si>
  <si>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</si>
  <si>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</si>
  <si>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</si>
  <si>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</si>
  <si>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</si>
  <si>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</si>
  <si>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</si>
  <si>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</si>
  <si>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</si>
  <si>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</si>
  <si>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</si>
  <si>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</si>
  <si>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</si>
  <si>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</si>
  <si>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</si>
  <si>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</si>
  <si>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</si>
  <si>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</si>
  <si>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</si>
  <si>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</si>
  <si>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</si>
  <si>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</si>
  <si>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</si>
  <si>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</si>
  <si>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</si>
  <si>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</si>
  <si>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</si>
  <si>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</si>
  <si>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</si>
  <si>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</si>
  <si>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</si>
  <si>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</si>
  <si>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</si>
  <si>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</si>
  <si>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</si>
  <si>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</si>
  <si>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</si>
  <si>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</si>
  <si>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</si>
  <si>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</si>
  <si>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</si>
  <si>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</si>
  <si>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</si>
  <si>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</si>
  <si>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</si>
  <si>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</si>
  <si>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</si>
  <si>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</si>
  <si>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</si>
  <si>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</si>
  <si>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</si>
  <si>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</si>
  <si>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</si>
  <si>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</si>
  <si>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</si>
  <si>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</si>
  <si>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</si>
  <si>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</si>
  <si>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</si>
  <si>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</si>
  <si>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</si>
  <si>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</si>
  <si>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</si>
  <si>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</si>
  <si>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</si>
  <si>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</si>
  <si>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</si>
  <si>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</si>
  <si>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</si>
  <si>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</si>
  <si>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</si>
  <si>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</si>
  <si>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</si>
  <si>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</si>
  <si>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</si>
  <si>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</si>
  <si>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</si>
  <si>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</si>
  <si>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</si>
  <si>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</si>
  <si>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</si>
  <si>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</si>
  <si>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</si>
  <si>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</si>
  <si>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</si>
  <si>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</si>
  <si>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</si>
  <si>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</si>
  <si>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</si>
  <si>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</si>
  <si>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</si>
  <si>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</si>
  <si>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</si>
  <si>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</si>
  <si>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</si>
  <si>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</si>
  <si>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</si>
  <si>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</si>
  <si>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</si>
  <si>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</si>
  <si>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</si>
  <si>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</si>
  <si>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</si>
  <si>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</si>
  <si>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</si>
  <si>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</si>
  <si>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</si>
  <si>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</si>
  <si>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</si>
  <si>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</si>
  <si>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</si>
  <si>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</si>
  <si>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</si>
  <si>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</si>
  <si>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</si>
  <si>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</si>
  <si>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</si>
  <si>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</si>
  <si>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</si>
  <si>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</si>
  <si>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</si>
  <si>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</si>
  <si>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</si>
  <si>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</si>
  <si>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</si>
  <si>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</si>
  <si>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</si>
  <si>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</si>
  <si>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</si>
  <si>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</si>
  <si>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</si>
  <si>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</si>
  <si>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</si>
  <si>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</si>
  <si>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</si>
  <si>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</si>
  <si>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</si>
  <si>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</si>
  <si>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</si>
  <si>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</si>
  <si>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</si>
  <si>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</si>
  <si>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</si>
  <si>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</si>
  <si>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</si>
  <si>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</si>
  <si>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</si>
  <si>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</si>
  <si>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</si>
  <si>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</si>
  <si>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</si>
  <si>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</si>
  <si>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</si>
  <si>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</si>
  <si>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</si>
  <si>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</si>
  <si>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</si>
  <si>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</si>
  <si>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</si>
  <si>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</si>
  <si>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</si>
  <si>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</si>
  <si>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</si>
  <si>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</si>
  <si>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</si>
  <si>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</si>
  <si>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</si>
  <si>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</si>
  <si>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</si>
  <si>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</si>
  <si>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</si>
  <si>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</si>
  <si>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</si>
  <si>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</si>
  <si>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</si>
  <si>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</si>
  <si>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</si>
  <si>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</si>
  <si>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</si>
  <si>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</si>
  <si>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</si>
  <si>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</si>
  <si>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</si>
  <si>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</si>
  <si>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</si>
  <si>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</si>
  <si>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</si>
  <si>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</si>
  <si>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</si>
  <si>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</si>
  <si>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</si>
  <si>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</si>
  <si>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</si>
  <si>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</si>
  <si>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</si>
  <si>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</si>
  <si>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</si>
  <si>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</si>
  <si>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</si>
  <si>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</si>
  <si>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</si>
  <si>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</si>
  <si>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</si>
  <si>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</si>
  <si>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</si>
  <si>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</si>
  <si>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</si>
  <si>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</si>
  <si>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</si>
  <si>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</si>
  <si>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</si>
  <si>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</si>
  <si>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</si>
  <si>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</si>
  <si>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</si>
  <si>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</si>
  <si>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</si>
  <si>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</si>
  <si>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</si>
  <si>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</si>
  <si>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</si>
  <si>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</si>
  <si>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</si>
  <si>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</si>
  <si>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</si>
  <si>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</si>
  <si>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</si>
  <si>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</si>
  <si>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</si>
  <si>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</si>
  <si>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</si>
  <si>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</si>
  <si>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</si>
  <si>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</si>
  <si>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</si>
  <si>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</si>
  <si>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</si>
  <si>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</si>
  <si>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</si>
  <si>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</si>
  <si>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</si>
  <si>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</si>
  <si>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</si>
  <si>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</si>
  <si>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</si>
  <si>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</si>
  <si>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</si>
  <si>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</si>
  <si>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</si>
  <si>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</si>
  <si>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</si>
  <si>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</si>
  <si>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</si>
  <si>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</si>
  <si>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</si>
  <si>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</si>
  <si>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</si>
  <si>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</si>
  <si>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</si>
  <si>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</si>
  <si>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</si>
  <si>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</si>
  <si>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</si>
  <si>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</si>
  <si>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</si>
  <si>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</si>
  <si>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</si>
  <si>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</si>
  <si>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</si>
  <si>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</si>
  <si>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</si>
  <si>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</si>
  <si>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</si>
  <si>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</si>
  <si>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</si>
  <si>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</si>
  <si>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</si>
  <si>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</si>
  <si>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</si>
  <si>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</si>
  <si>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</si>
  <si>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</si>
  <si>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</si>
  <si>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</si>
  <si>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</si>
  <si>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</si>
  <si>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</si>
  <si>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</si>
  <si>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</si>
  <si>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</si>
  <si>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</si>
  <si>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</si>
  <si>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</si>
  <si>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</si>
  <si>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</si>
  <si>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</si>
  <si>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</si>
  <si>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</si>
  <si>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</si>
  <si>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</si>
  <si>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</si>
  <si>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</si>
  <si>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</si>
  <si>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</si>
  <si>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</si>
  <si>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</si>
  <si>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</si>
  <si>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</si>
  <si>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</si>
  <si>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</si>
  <si>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</si>
  <si>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</si>
  <si>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</si>
  <si>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</si>
  <si>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</si>
  <si>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</si>
  <si>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</si>
  <si>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</si>
  <si>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</si>
  <si>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</si>
  <si>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</si>
  <si>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</si>
  <si>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</si>
  <si>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</si>
  <si>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</si>
  <si>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</si>
  <si>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</si>
  <si>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</si>
  <si>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</si>
  <si>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</si>
  <si>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</si>
  <si>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</si>
  <si>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</si>
  <si>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</si>
  <si>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</si>
  <si>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</si>
  <si>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</si>
  <si>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</si>
  <si>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</si>
  <si>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</si>
  <si>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</si>
  <si>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</si>
  <si>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</si>
  <si>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</si>
  <si>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</si>
  <si>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</si>
  <si>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</si>
  <si>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</si>
  <si>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</si>
  <si>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</si>
  <si>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</si>
  <si>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</si>
  <si>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</si>
  <si>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</si>
  <si>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</si>
  <si>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</si>
  <si>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</si>
  <si>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</si>
  <si>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</si>
  <si>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</si>
  <si>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</si>
  <si>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</si>
  <si>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</si>
  <si>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</si>
  <si>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</si>
  <si>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</si>
  <si>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</si>
  <si>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</si>
  <si>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</si>
  <si>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</si>
  <si>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</si>
  <si>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</si>
  <si>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</si>
  <si>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</si>
  <si>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</si>
  <si>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</si>
  <si>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</si>
  <si>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</si>
  <si>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</si>
  <si>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</si>
  <si>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</si>
  <si>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</si>
  <si>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</si>
  <si>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</si>
  <si>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</si>
  <si>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</si>
  <si>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</si>
  <si>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</si>
  <si>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</si>
  <si>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</si>
  <si>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</si>
  <si>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</si>
  <si>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</si>
  <si>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</si>
  <si>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</si>
  <si>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</si>
  <si>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</si>
  <si>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</si>
  <si>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</si>
  <si>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</si>
  <si>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</si>
  <si>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</si>
  <si>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</si>
  <si>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</si>
  <si>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</si>
  <si>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</si>
  <si>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</si>
  <si>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</si>
  <si>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</si>
  <si>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</si>
  <si>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</si>
  <si>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</si>
  <si>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</si>
  <si>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</si>
  <si>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</si>
  <si>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</si>
  <si>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</si>
  <si>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</si>
  <si>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</si>
  <si>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</si>
  <si>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</si>
  <si>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</si>
  <si>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</si>
  <si>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</si>
  <si>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</si>
  <si>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</si>
  <si>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</si>
  <si>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</si>
  <si>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</si>
  <si>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</si>
  <si>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</si>
  <si>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</si>
  <si>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</si>
  <si>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</si>
  <si>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</si>
  <si>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</si>
  <si>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</si>
  <si>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</si>
  <si>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</si>
  <si>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</si>
  <si>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</si>
  <si>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</si>
  <si>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</si>
  <si>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</si>
  <si>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</si>
  <si>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</si>
  <si>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</si>
  <si>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</si>
  <si>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</si>
  <si>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</si>
  <si>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</si>
  <si>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</si>
  <si>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</si>
  <si>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</si>
  <si>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</si>
  <si>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</si>
  <si>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</si>
  <si>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</si>
  <si>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</si>
  <si>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</si>
  <si>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</si>
  <si>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</si>
  <si>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</si>
  <si>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</si>
  <si>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</si>
  <si>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</si>
  <si>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</si>
  <si>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</si>
  <si>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</si>
  <si>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</si>
  <si>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</si>
  <si>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</si>
  <si>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</si>
  <si>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</si>
  <si>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</si>
  <si>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</si>
  <si>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</si>
  <si>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</si>
  <si>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</si>
  <si>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</si>
  <si>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</si>
  <si>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</si>
  <si>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</si>
  <si>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</si>
  <si>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</si>
  <si>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</si>
  <si>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</si>
  <si>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</si>
  <si>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</si>
  <si>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</si>
  <si>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</si>
  <si>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</si>
  <si>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</si>
  <si>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</si>
  <si>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</si>
  <si>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</si>
  <si>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</si>
  <si>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</si>
  <si>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</si>
  <si>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</si>
  <si>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</si>
  <si>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</si>
  <si>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</si>
  <si>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</si>
  <si>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</si>
  <si>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</si>
  <si>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</si>
  <si>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</si>
  <si>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</si>
  <si>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</si>
  <si>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</si>
  <si>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</si>
  <si>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</si>
  <si>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</si>
  <si>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</si>
  <si>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</si>
  <si>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</si>
  <si>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</si>
  <si>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</si>
  <si>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</si>
  <si>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</si>
  <si>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</si>
  <si>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</si>
  <si>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</si>
  <si>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</si>
  <si>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</si>
  <si>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</si>
  <si>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</si>
  <si>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</si>
  <si>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</si>
  <si>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</si>
  <si>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</si>
  <si>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</si>
  <si>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</si>
  <si>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</si>
  <si>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</si>
  <si>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</si>
  <si>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</si>
  <si>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</si>
  <si>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</si>
  <si>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</si>
  <si>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</si>
  <si>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</si>
  <si>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</si>
  <si>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</si>
  <si>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</si>
  <si>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</si>
  <si>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</si>
  <si>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</si>
  <si>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</si>
  <si>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</si>
  <si>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</si>
  <si>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</si>
  <si>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</si>
  <si>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</si>
  <si>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</si>
  <si>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</si>
  <si>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</si>
  <si>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</si>
  <si>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</si>
  <si>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</si>
  <si>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</si>
  <si>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</si>
  <si>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</si>
  <si>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</si>
  <si>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</si>
  <si>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</si>
  <si>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</si>
  <si>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</si>
  <si>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</si>
  <si>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</si>
  <si>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</si>
  <si>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</si>
  <si>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</si>
  <si>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</si>
  <si>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</si>
  <si>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</si>
  <si>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</si>
  <si>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</si>
  <si>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</si>
  <si>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</si>
  <si>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</si>
  <si>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</si>
  <si>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</si>
  <si>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</si>
  <si>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</si>
  <si>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</si>
  <si>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</si>
  <si>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</si>
  <si>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</si>
  <si>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</si>
  <si>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</si>
  <si>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</si>
  <si>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</si>
  <si>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</si>
  <si>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</si>
  <si>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</si>
  <si>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</si>
  <si>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</si>
  <si>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</si>
  <si>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</si>
  <si>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</si>
  <si>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</si>
  <si>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</si>
  <si>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</si>
  <si>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</si>
  <si>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</si>
  <si>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</si>
  <si>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</si>
  <si>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</si>
  <si>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</si>
  <si>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</si>
  <si>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</si>
  <si>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</si>
  <si>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</si>
  <si>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</si>
  <si>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</si>
  <si>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</si>
  <si>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</si>
  <si>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</si>
  <si>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</si>
  <si>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</si>
  <si>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</si>
  <si>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</si>
  <si>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</si>
  <si>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</si>
  <si>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</si>
  <si>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</si>
  <si>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</si>
  <si>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</si>
  <si>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</si>
  <si>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</si>
  <si>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</si>
  <si>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</si>
  <si>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</si>
  <si>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</si>
  <si>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</si>
  <si>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</si>
  <si>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</si>
  <si>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</si>
  <si>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</si>
  <si>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</si>
  <si>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</si>
  <si>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</si>
  <si>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</si>
  <si>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</si>
  <si>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</si>
  <si>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</si>
  <si>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</si>
  <si>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</si>
  <si>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</si>
  <si>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</si>
  <si>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</si>
  <si>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</si>
  <si>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</si>
  <si>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</si>
  <si>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</si>
  <si>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</si>
  <si>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</si>
  <si>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</si>
  <si>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</si>
  <si>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</si>
  <si>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</si>
  <si>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</si>
  <si>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</si>
  <si>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</si>
  <si>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</si>
  <si>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</si>
  <si>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</si>
  <si>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</si>
  <si>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</si>
  <si>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</si>
  <si>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</si>
  <si>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</si>
  <si>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</si>
  <si>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</si>
  <si>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</si>
  <si>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</si>
  <si>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</si>
  <si>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</si>
  <si>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</si>
  <si>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</si>
  <si>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</si>
  <si>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</si>
  <si>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</si>
  <si>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</si>
  <si>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</si>
  <si>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</si>
  <si>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</si>
  <si>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</si>
  <si>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</si>
  <si>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</si>
  <si>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</si>
  <si>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</si>
  <si>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</si>
  <si>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</si>
  <si>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</si>
  <si>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</si>
  <si>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</si>
  <si>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</si>
  <si>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</si>
  <si>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</si>
  <si>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</si>
  <si>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</si>
  <si>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</si>
  <si>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</si>
  <si>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</si>
  <si>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</si>
  <si>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</si>
  <si>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</si>
  <si>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</si>
  <si>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</si>
  <si>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</si>
  <si>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</si>
  <si>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</si>
  <si>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</si>
  <si>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</si>
  <si>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</si>
  <si>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</si>
  <si>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</si>
  <si>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</si>
  <si>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</si>
  <si>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</si>
  <si>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</si>
  <si>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</si>
  <si>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</si>
  <si>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</si>
  <si>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</si>
  <si>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</si>
  <si>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</si>
  <si>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</si>
  <si>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</si>
  <si>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</si>
  <si>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</si>
  <si>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</si>
  <si>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</si>
  <si>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</si>
  <si>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</si>
  <si>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</si>
  <si>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</si>
  <si>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</si>
  <si>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</si>
  <si>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</si>
  <si>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</si>
  <si>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</si>
  <si>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</si>
  <si>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</si>
  <si>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</si>
  <si>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</si>
  <si>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</si>
  <si>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</si>
  <si>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</si>
  <si>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</si>
  <si>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</si>
  <si>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</si>
  <si>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</si>
  <si>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</si>
  <si>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</si>
  <si>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</si>
  <si>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</si>
  <si>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</si>
  <si>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</si>
  <si>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</si>
  <si>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</si>
  <si>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</si>
  <si>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</si>
  <si>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</si>
  <si>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</si>
  <si>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</si>
  <si>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</si>
  <si>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</si>
  <si>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</si>
  <si>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</si>
  <si>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</si>
  <si>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</si>
  <si>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</si>
  <si>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</si>
  <si>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</si>
  <si>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</si>
  <si>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</si>
  <si>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</si>
  <si>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</si>
  <si>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</si>
  <si>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</si>
  <si>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</si>
  <si>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</si>
  <si>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</si>
  <si>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</si>
  <si>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</si>
  <si>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</si>
  <si>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</si>
  <si>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</si>
  <si>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</si>
  <si>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</si>
  <si>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</si>
  <si>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</si>
  <si>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</si>
  <si>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</si>
  <si>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</si>
  <si>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</si>
  <si>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</si>
  <si>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</si>
  <si>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</si>
  <si>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</si>
  <si>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</si>
  <si>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</si>
  <si>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</si>
  <si>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</si>
  <si>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</si>
  <si>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</si>
  <si>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</si>
  <si>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</si>
  <si>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</si>
  <si>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</si>
  <si>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</si>
  <si>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</si>
  <si>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</si>
  <si>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</si>
  <si>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</si>
  <si>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</si>
  <si>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</si>
  <si>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</si>
  <si>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</si>
  <si>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</si>
  <si>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</si>
  <si>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</si>
  <si>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</si>
  <si>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</si>
  <si>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</si>
  <si>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</si>
  <si>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</si>
  <si>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</si>
  <si>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</si>
  <si>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</si>
  <si>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</si>
  <si>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</si>
  <si>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</si>
  <si>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</si>
  <si>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</si>
  <si>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</si>
  <si>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</si>
  <si>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</si>
  <si>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</si>
  <si>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</si>
  <si>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</si>
  <si>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</si>
  <si>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</si>
  <si>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</si>
  <si>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</si>
  <si>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</si>
  <si>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</si>
  <si>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</si>
  <si>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</si>
  <si>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</si>
  <si>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</si>
  <si>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</si>
  <si>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</si>
  <si>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</si>
  <si>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</si>
  <si>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</si>
  <si>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</si>
  <si>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</si>
  <si>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</si>
  <si>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</si>
  <si>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</si>
  <si>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</si>
  <si>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</si>
  <si>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</si>
  <si>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</si>
  <si>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</si>
  <si>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</si>
  <si>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</si>
  <si>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</si>
  <si>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</si>
  <si>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</si>
  <si>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</si>
  <si>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</si>
  <si>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</si>
  <si>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</si>
  <si>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</si>
  <si>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</si>
  <si>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</si>
  <si>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</si>
  <si>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</si>
  <si>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</si>
  <si>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</si>
  <si>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</si>
  <si>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</si>
  <si>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</si>
  <si>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</si>
  <si>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</si>
  <si>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</si>
  <si>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</si>
  <si>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</si>
  <si>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</si>
  <si>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</si>
  <si>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</si>
  <si>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</si>
  <si>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</si>
  <si>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</si>
  <si>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</si>
  <si>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</si>
  <si>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</si>
  <si>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</si>
  <si>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</si>
  <si>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</si>
  <si>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</si>
  <si>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</si>
  <si>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</si>
  <si>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</si>
  <si>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</si>
  <si>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</si>
  <si>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</si>
  <si>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</si>
  <si>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</si>
  <si>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</si>
  <si>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</si>
  <si>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</si>
  <si>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</si>
  <si>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</si>
  <si>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</si>
  <si>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</si>
  <si>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</si>
  <si>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</si>
  <si>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</si>
  <si>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</si>
  <si>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</si>
  <si>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</si>
  <si>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</si>
  <si>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</si>
  <si>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</si>
  <si>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</si>
  <si>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</si>
  <si>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</si>
  <si>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</si>
  <si>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</si>
  <si>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</si>
  <si>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</si>
  <si>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</si>
  <si>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</si>
  <si>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</si>
  <si>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</si>
  <si>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</si>
  <si>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</si>
  <si>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</si>
  <si>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</si>
  <si>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</si>
  <si>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</si>
  <si>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</si>
  <si>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</si>
  <si>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</si>
  <si>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</si>
  <si>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</si>
  <si>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</si>
  <si>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</si>
  <si>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</si>
  <si>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</si>
  <si>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</si>
  <si>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</si>
  <si>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</si>
  <si>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</si>
  <si>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</si>
  <si>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</si>
  <si>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</si>
  <si>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</si>
  <si>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</si>
  <si>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</si>
  <si>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</si>
  <si>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</si>
  <si>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</si>
  <si>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</si>
  <si>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</si>
  <si>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</si>
  <si>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</si>
  <si>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</si>
  <si>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</si>
  <si>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</si>
  <si>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</si>
  <si>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</si>
  <si>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</si>
  <si>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</si>
  <si>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</si>
  <si>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</si>
  <si>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</si>
  <si>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</si>
  <si>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</si>
  <si>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</si>
  <si>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</si>
  <si>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</si>
  <si>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</si>
  <si>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</si>
  <si>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</si>
  <si>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</si>
  <si>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</si>
  <si>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</si>
  <si>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</si>
  <si>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</si>
  <si>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</si>
  <si>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</si>
  <si>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</si>
  <si>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</si>
  <si>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</si>
  <si>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</si>
  <si>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</si>
  <si>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</si>
  <si>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</si>
  <si>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</si>
  <si>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</si>
  <si>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</si>
  <si>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</si>
  <si>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</si>
  <si>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</si>
  <si>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</si>
  <si>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</si>
  <si>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</si>
  <si>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</si>
  <si>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</si>
  <si>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</si>
  <si>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</si>
  <si>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</si>
  <si>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</si>
  <si>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</si>
  <si>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</si>
  <si>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</si>
  <si>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</si>
  <si>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</si>
  <si>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</si>
  <si>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</si>
  <si>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</si>
  <si>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</si>
  <si>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</si>
  <si>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</si>
  <si>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</si>
  <si>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</si>
  <si>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</si>
  <si>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</si>
  <si>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</si>
  <si>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</si>
  <si>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</si>
  <si>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</si>
  <si>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</si>
  <si>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</si>
  <si>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</si>
  <si>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</si>
  <si>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</si>
  <si>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</si>
  <si>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</si>
  <si>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</si>
  <si>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</si>
  <si>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</si>
  <si>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</si>
  <si>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</si>
  <si>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</si>
  <si>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</si>
  <si>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</si>
  <si>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</si>
  <si>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</si>
  <si>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</si>
  <si>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</si>
  <si>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</si>
  <si>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</si>
  <si>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</si>
  <si>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</si>
  <si>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</si>
  <si>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</si>
  <si>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</si>
  <si>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</si>
  <si>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</si>
  <si>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</si>
  <si>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</si>
  <si>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</si>
  <si>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</si>
  <si>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</si>
  <si>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</si>
  <si>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</si>
  <si>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</si>
  <si>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</si>
  <si>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</si>
  <si>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</si>
  <si>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</si>
  <si>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</si>
  <si>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</si>
  <si>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</si>
  <si>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</si>
  <si>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</si>
  <si>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</si>
  <si>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</si>
  <si>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</si>
  <si>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</si>
  <si>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</si>
  <si>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</si>
  <si>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</si>
  <si>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</si>
  <si>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</si>
  <si>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</si>
  <si>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</si>
  <si>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</si>
  <si>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</si>
  <si>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</si>
  <si>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</si>
  <si>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</si>
  <si>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</si>
  <si>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</si>
  <si>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</si>
  <si>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</si>
  <si>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</si>
  <si>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</si>
  <si>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</si>
  <si>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</si>
  <si>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</si>
  <si>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</si>
  <si>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</si>
  <si>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</si>
  <si>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</si>
  <si>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</si>
  <si>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</si>
  <si>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</si>
  <si>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</si>
  <si>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</si>
  <si>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</si>
  <si>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</si>
  <si>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</si>
  <si>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</si>
  <si>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</si>
  <si>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</si>
  <si>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</si>
  <si>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</si>
  <si>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</si>
  <si>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</si>
  <si>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</si>
  <si>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</si>
  <si>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</si>
  <si>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</si>
  <si>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</si>
  <si>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</si>
  <si>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</si>
  <si>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</si>
  <si>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</si>
  <si>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</si>
  <si>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</si>
  <si>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</si>
  <si>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</si>
  <si>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</si>
  <si>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</si>
  <si>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</si>
  <si>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</si>
  <si>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</si>
  <si>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</si>
  <si>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</si>
  <si>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</si>
  <si>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</si>
  <si>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</si>
  <si>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</si>
  <si>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</si>
  <si>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</si>
  <si>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</si>
  <si>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</si>
  <si>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</si>
  <si>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</si>
  <si>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</si>
  <si>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</si>
  <si>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</si>
  <si>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</si>
  <si>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</si>
  <si>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</si>
  <si>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</si>
  <si>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</si>
  <si>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</si>
  <si>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</si>
  <si>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</si>
  <si>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</si>
  <si>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</si>
  <si>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</si>
  <si>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</si>
  <si>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</si>
  <si>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</si>
  <si>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</si>
  <si>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</si>
  <si>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</si>
  <si>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</si>
  <si>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</si>
  <si>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</si>
  <si>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</si>
  <si>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</si>
  <si>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</si>
  <si>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</si>
  <si>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</si>
  <si>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</si>
  <si>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</si>
  <si>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</si>
  <si>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</si>
  <si>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</si>
  <si>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</si>
  <si>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</si>
  <si>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</si>
  <si>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</si>
  <si>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</si>
  <si>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</si>
  <si>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</si>
  <si>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</si>
  <si>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</si>
  <si>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</si>
  <si>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</si>
  <si>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</si>
  <si>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</si>
  <si>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</si>
  <si>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</si>
  <si>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</si>
  <si>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</si>
  <si>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</si>
  <si>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</si>
  <si>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</si>
  <si>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</si>
  <si>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</si>
  <si>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</si>
  <si>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</si>
  <si>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</si>
  <si>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</si>
  <si>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</si>
  <si>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</si>
  <si>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</si>
  <si>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</si>
  <si>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</si>
  <si>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</si>
  <si>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</si>
  <si>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</si>
  <si>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</si>
  <si>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</si>
  <si>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</si>
  <si>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</si>
  <si>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</si>
  <si>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</si>
  <si>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</si>
  <si>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</si>
  <si>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</si>
  <si>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</si>
  <si>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</si>
  <si>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</si>
  <si>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</si>
  <si>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</si>
  <si>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</si>
  <si>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</si>
  <si>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</si>
  <si>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</si>
  <si>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</si>
  <si>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</si>
  <si>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</si>
  <si>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</si>
  <si>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</si>
  <si>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</si>
  <si>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</si>
  <si>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</si>
  <si>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</si>
  <si>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</si>
  <si>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</si>
  <si>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</si>
  <si>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</si>
  <si>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</si>
  <si>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</si>
  <si>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</si>
  <si>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</si>
  <si>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</si>
  <si>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</si>
  <si>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</si>
  <si>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</si>
  <si>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</si>
  <si>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</si>
  <si>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</si>
  <si>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</si>
  <si>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</si>
  <si>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</si>
  <si>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</si>
  <si>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</si>
  <si>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</si>
  <si>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</si>
  <si>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</si>
  <si>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</si>
  <si>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</si>
  <si>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</si>
  <si>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</si>
  <si>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</si>
  <si>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</si>
  <si>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</si>
  <si>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</si>
  <si>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</si>
  <si>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</si>
  <si>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</si>
  <si>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</si>
  <si>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</si>
  <si>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</si>
  <si>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</si>
  <si>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</si>
  <si>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</si>
  <si>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</si>
  <si>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</si>
  <si>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</si>
  <si>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</si>
  <si>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</si>
  <si>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</si>
  <si>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</si>
  <si>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</si>
  <si>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</si>
  <si>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</si>
  <si>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</si>
  <si>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</si>
  <si>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</si>
  <si>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</si>
  <si>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</si>
  <si>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</si>
  <si>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</si>
  <si>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</si>
  <si>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</si>
  <si>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</si>
  <si>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</si>
  <si>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</si>
  <si>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</si>
  <si>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</si>
  <si>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</si>
  <si>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</si>
  <si>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</si>
  <si>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</si>
  <si>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</si>
  <si>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</si>
  <si>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</si>
  <si>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</si>
  <si>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</si>
  <si>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</si>
  <si>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</si>
  <si>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</si>
  <si>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</si>
  <si>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</si>
  <si>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</si>
  <si>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</si>
  <si>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</si>
  <si>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</si>
  <si>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</si>
  <si>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</si>
  <si>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</si>
  <si>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</si>
  <si>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</si>
  <si>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</si>
  <si>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</si>
  <si>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</si>
  <si>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</si>
  <si>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</si>
  <si>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</si>
  <si>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</si>
  <si>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</si>
  <si>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</si>
  <si>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</si>
  <si>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</si>
  <si>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</si>
  <si>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</si>
  <si>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</si>
  <si>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</si>
  <si>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</si>
  <si>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</si>
  <si>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</si>
  <si>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</si>
  <si>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</si>
  <si>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</si>
  <si>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</si>
  <si>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</si>
  <si>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</si>
  <si>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</si>
  <si>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</si>
  <si>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</si>
  <si>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</si>
  <si>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</si>
  <si>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</si>
  <si>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</si>
  <si>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</si>
  <si>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</si>
  <si>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</si>
  <si>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</si>
  <si>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</si>
  <si>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</si>
  <si>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</si>
  <si>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</si>
  <si>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</si>
  <si>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</si>
  <si>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</si>
  <si>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</si>
  <si>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</si>
  <si>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</si>
  <si>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</si>
  <si>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</si>
  <si>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</si>
  <si>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</si>
  <si>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</si>
  <si>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</si>
  <si>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</si>
  <si>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</si>
  <si>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</si>
  <si>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</si>
  <si>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</si>
  <si>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</si>
  <si>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</si>
  <si>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</si>
  <si>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</si>
  <si>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</si>
  <si>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</si>
  <si>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</si>
  <si>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</si>
  <si>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</si>
  <si>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</si>
  <si>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</si>
  <si>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</si>
  <si>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</si>
  <si>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</si>
  <si>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</si>
  <si>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</si>
  <si>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</si>
  <si>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</si>
  <si>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</si>
  <si>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</si>
  <si>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</si>
  <si>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</si>
  <si>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</si>
  <si>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</si>
  <si>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</si>
  <si>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</si>
  <si>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</si>
  <si>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</si>
  <si>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</si>
  <si>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</si>
  <si>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</si>
  <si>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</si>
  <si>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</si>
  <si>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</si>
  <si>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</si>
  <si>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</si>
  <si>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</si>
  <si>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</si>
  <si>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</si>
  <si>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</si>
  <si>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</si>
  <si>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</si>
  <si>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</si>
  <si>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</si>
  <si>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</si>
  <si>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</si>
  <si>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</si>
  <si>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</si>
  <si>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</si>
  <si>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</si>
  <si>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</si>
  <si>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</si>
  <si>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</si>
  <si>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</si>
  <si>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</si>
  <si>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</si>
  <si>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</si>
  <si>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</si>
  <si>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</si>
  <si>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</si>
  <si>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</si>
  <si>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</si>
  <si>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</si>
  <si>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</si>
  <si>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</si>
  <si>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</si>
  <si>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</si>
  <si>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</si>
  <si>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</si>
  <si>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</si>
  <si>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</si>
  <si>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</si>
  <si>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</si>
  <si>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</si>
  <si>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</si>
  <si>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</si>
  <si>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</si>
  <si>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</si>
  <si>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</si>
  <si>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</si>
  <si>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</si>
  <si>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</si>
  <si>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</si>
  <si>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</si>
  <si>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</si>
  <si>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</si>
  <si>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</si>
  <si>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</si>
  <si>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</si>
  <si>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</si>
  <si>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</si>
  <si>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</si>
  <si>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</si>
  <si>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</si>
  <si>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</si>
  <si>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</si>
  <si>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</si>
  <si>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</si>
  <si>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</si>
  <si>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</si>
  <si>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</si>
  <si>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</si>
  <si>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</si>
  <si>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</si>
  <si>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</si>
  <si>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</si>
  <si>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</si>
  <si>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</si>
  <si>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</si>
  <si>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</si>
  <si>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</si>
  <si>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</si>
  <si>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</si>
  <si>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</si>
  <si>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</si>
  <si>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</si>
  <si>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</si>
  <si>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</si>
  <si>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</si>
  <si>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</si>
  <si>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</si>
  <si>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</si>
  <si>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</si>
  <si>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</si>
  <si>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</si>
  <si>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</si>
  <si>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</si>
  <si>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</si>
  <si>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</si>
  <si>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</si>
  <si>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</si>
  <si>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</si>
  <si>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</si>
  <si>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</si>
  <si>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</si>
  <si>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</si>
  <si>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</si>
  <si>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</si>
  <si>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</si>
  <si>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</si>
  <si>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</si>
  <si>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</si>
  <si>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</si>
  <si>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</si>
  <si>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</si>
  <si>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</si>
  <si>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</si>
  <si>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</si>
  <si>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</si>
  <si>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</si>
  <si>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</si>
  <si>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</si>
  <si>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</si>
  <si>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</si>
  <si>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</si>
  <si>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</si>
  <si>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</si>
  <si>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</si>
  <si>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</si>
  <si>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</si>
  <si>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</si>
  <si>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</si>
  <si>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</si>
  <si>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</si>
  <si>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</si>
  <si>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</si>
  <si>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</si>
  <si>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</si>
  <si>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</si>
  <si>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</si>
  <si>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</si>
  <si>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</si>
  <si>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</si>
  <si>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</si>
  <si>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</si>
  <si>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</si>
  <si>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</si>
  <si>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</si>
  <si>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</si>
  <si>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</si>
  <si>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</si>
  <si>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</si>
  <si>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</si>
  <si>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</si>
  <si>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</si>
  <si>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</si>
  <si>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</si>
  <si>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</si>
  <si>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</si>
  <si>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</si>
  <si>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</si>
  <si>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</si>
  <si>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</si>
  <si>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</si>
  <si>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</si>
  <si>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</si>
  <si>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</si>
  <si>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</si>
  <si>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</si>
  <si>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</si>
  <si>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</si>
  <si>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</si>
  <si>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</si>
  <si>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</si>
  <si>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</si>
  <si>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</si>
  <si>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</si>
  <si>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</si>
  <si>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</si>
  <si>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</si>
  <si>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</si>
  <si>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</si>
  <si>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</si>
  <si>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</si>
  <si>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</si>
  <si>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</si>
  <si>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</si>
  <si>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</si>
  <si>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</si>
  <si>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</si>
  <si>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</si>
  <si>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</si>
  <si>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</si>
  <si>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</si>
  <si>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</si>
  <si>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</si>
  <si>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</si>
  <si>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</si>
  <si>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</si>
  <si>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</si>
  <si>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</si>
  <si>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</si>
  <si>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</si>
  <si>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</si>
  <si>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</si>
  <si>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</si>
  <si>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</si>
  <si>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</si>
  <si>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</si>
  <si>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</si>
  <si>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</si>
  <si>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</si>
  <si>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</si>
  <si>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</si>
  <si>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</si>
  <si>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</si>
  <si>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</si>
  <si>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</si>
  <si>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</si>
  <si>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</si>
  <si>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</si>
  <si>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</si>
  <si>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</si>
  <si>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</si>
  <si>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</si>
  <si>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</si>
  <si>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</si>
  <si>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</si>
  <si>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</si>
  <si>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</si>
  <si>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</si>
  <si>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</si>
  <si>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</si>
  <si>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</si>
  <si>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</si>
  <si>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</si>
  <si>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</si>
  <si>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</si>
  <si>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</si>
  <si>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</si>
  <si>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</si>
  <si>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</si>
  <si>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</si>
  <si>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</si>
  <si>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</si>
  <si>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</si>
  <si>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</si>
  <si>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</si>
  <si>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</si>
  <si>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</si>
  <si>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</si>
  <si>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</si>
  <si>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</si>
  <si>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</si>
  <si>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</si>
  <si>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</si>
  <si>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</si>
  <si>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</si>
  <si>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</si>
  <si>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</si>
  <si>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</si>
  <si>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</si>
  <si>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</si>
  <si>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</si>
  <si>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</si>
  <si>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</si>
  <si>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</si>
  <si>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</si>
  <si>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</si>
  <si>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</si>
  <si>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</si>
  <si>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</si>
  <si>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</si>
  <si>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</si>
  <si>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</si>
  <si>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</si>
  <si>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</si>
  <si>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</si>
  <si>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</si>
  <si>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</si>
  <si>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</si>
  <si>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</si>
  <si>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</si>
  <si>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</si>
  <si>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</si>
  <si>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</si>
  <si>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</si>
  <si>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</si>
  <si>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</si>
  <si>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</si>
  <si>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</si>
  <si>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</si>
  <si>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</si>
  <si>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</si>
  <si>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</si>
  <si>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</si>
  <si>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</si>
  <si>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</si>
  <si>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</si>
  <si>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</si>
  <si>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</si>
  <si>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</si>
  <si>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</si>
  <si>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</si>
  <si>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</si>
  <si>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</si>
  <si>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</si>
  <si>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</si>
  <si>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</si>
  <si>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</si>
  <si>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</si>
  <si>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</si>
  <si>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</si>
  <si>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</si>
  <si>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</si>
  <si>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</si>
  <si>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</si>
  <si>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</si>
  <si>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</si>
  <si>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</si>
  <si>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</si>
  <si>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</si>
  <si>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</si>
  <si>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</si>
  <si>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</si>
  <si>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</si>
  <si>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</si>
  <si>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</si>
  <si>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</si>
  <si>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</si>
  <si>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</si>
  <si>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</si>
  <si>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</si>
  <si>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</si>
  <si>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</si>
  <si>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</si>
  <si>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</si>
  <si>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</si>
  <si>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</si>
  <si>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</si>
  <si>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</si>
  <si>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</si>
  <si>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</si>
  <si>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</si>
  <si>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</si>
  <si>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</si>
  <si>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</si>
  <si>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</si>
  <si>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</si>
  <si>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</si>
  <si>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</si>
  <si>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</si>
  <si>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</si>
  <si>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</si>
  <si>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</si>
  <si>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</si>
  <si>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</si>
  <si>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</si>
  <si>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</si>
  <si>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</si>
  <si>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</si>
  <si>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</si>
  <si>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</si>
  <si>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</si>
  <si>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</si>
  <si>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</si>
  <si>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</si>
  <si>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</si>
  <si>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</si>
  <si>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</si>
  <si>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</si>
  <si>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</si>
  <si>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</si>
  <si>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</si>
  <si>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</si>
  <si>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</si>
  <si>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</si>
  <si>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</si>
  <si>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</si>
  <si>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</si>
  <si>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</si>
  <si>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</si>
  <si>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</si>
  <si>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</si>
  <si>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</si>
  <si>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</si>
  <si>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</si>
  <si>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</si>
  <si>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</si>
  <si>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</si>
  <si>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</si>
  <si>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</si>
  <si>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</si>
  <si>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</si>
  <si>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</si>
  <si>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</si>
  <si>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</si>
  <si>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</si>
  <si>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</si>
  <si>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</si>
  <si>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</si>
  <si>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</si>
  <si>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</si>
  <si>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</si>
  <si>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</si>
  <si>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</si>
  <si>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</si>
  <si>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</si>
  <si>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</si>
  <si>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</si>
  <si>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</si>
  <si>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</si>
  <si>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</si>
  <si>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</si>
  <si>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</si>
  <si>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</si>
  <si>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</si>
  <si>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</si>
  <si>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</si>
  <si>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</si>
  <si>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</si>
  <si>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</si>
  <si>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</si>
  <si>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</si>
  <si>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</si>
  <si>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</si>
  <si>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</si>
  <si>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</si>
  <si>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</si>
  <si>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</si>
  <si>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</si>
  <si>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</si>
  <si>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</si>
  <si>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</si>
  <si>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</si>
  <si>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</si>
  <si>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</si>
  <si>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</si>
  <si>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</si>
  <si>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</si>
  <si>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</si>
  <si>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</si>
  <si>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</si>
  <si>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</si>
  <si>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</si>
  <si>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</si>
  <si>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</si>
  <si>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</si>
  <si>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</si>
  <si>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</si>
  <si>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</si>
  <si>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</si>
  <si>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</si>
  <si>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</si>
  <si>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</si>
  <si>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</si>
  <si>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</si>
  <si>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</si>
  <si>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</si>
  <si>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</si>
  <si>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</si>
  <si>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</si>
  <si>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</si>
  <si>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</si>
  <si>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</si>
  <si>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</si>
  <si>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</si>
  <si>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</si>
  <si>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</si>
  <si>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</si>
  <si>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</si>
  <si>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</si>
  <si>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</si>
  <si>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</si>
  <si>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</si>
  <si>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</si>
  <si>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</si>
  <si>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</si>
  <si>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</si>
  <si>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</si>
  <si>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</si>
  <si>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</si>
  <si>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</si>
  <si>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</si>
  <si>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</si>
  <si>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</si>
  <si>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</si>
  <si>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</si>
  <si>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</si>
  <si>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</si>
  <si>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</si>
  <si>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</si>
  <si>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</si>
  <si>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</si>
  <si>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</si>
  <si>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</si>
  <si>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</si>
  <si>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</si>
  <si>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</si>
  <si>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</si>
  <si>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</si>
  <si>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</si>
  <si>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</si>
  <si>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</si>
  <si>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</si>
  <si>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</si>
  <si>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</si>
  <si>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</si>
  <si>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</si>
  <si>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</si>
  <si>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</si>
  <si>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</si>
  <si>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</si>
  <si>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</si>
  <si>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</si>
  <si>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</si>
  <si>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</si>
  <si>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</si>
  <si>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</si>
  <si>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</si>
  <si>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</si>
  <si>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</si>
  <si>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</si>
  <si>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</si>
  <si>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</si>
  <si>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</si>
  <si>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</si>
  <si>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</si>
  <si>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</si>
  <si>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</si>
  <si>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</si>
  <si>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</si>
  <si>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</si>
  <si>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</si>
  <si>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</si>
  <si>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</si>
  <si>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</si>
  <si>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</si>
  <si>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</si>
  <si>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</si>
  <si>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</si>
  <si>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</si>
  <si>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</si>
  <si>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</si>
  <si>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</si>
  <si>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</si>
  <si>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</si>
  <si>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</si>
  <si>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</si>
  <si>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</si>
  <si>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</si>
  <si>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</si>
  <si>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</si>
  <si>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</si>
  <si>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</si>
  <si>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</si>
  <si>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</si>
  <si>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</si>
  <si>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</si>
  <si>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</si>
  <si>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</si>
  <si>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</si>
  <si>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</si>
  <si>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</si>
  <si>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</si>
  <si>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</si>
  <si>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</si>
  <si>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</si>
  <si>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</si>
  <si>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</si>
  <si>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</si>
  <si>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</si>
  <si>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</si>
  <si>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</si>
  <si>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</si>
  <si>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</si>
  <si>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</si>
  <si>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</si>
  <si>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</si>
  <si>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</si>
  <si>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</si>
  <si>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</si>
  <si>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</si>
  <si>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</si>
  <si>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</si>
  <si>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</si>
  <si>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</si>
  <si>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</si>
  <si>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</si>
  <si>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</si>
  <si>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</si>
  <si>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</si>
  <si>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</si>
  <si>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</si>
  <si>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</si>
  <si>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</si>
  <si>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</si>
  <si>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</si>
  <si>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</si>
  <si>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</si>
  <si>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</si>
  <si>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</si>
  <si>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</si>
  <si>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</si>
  <si>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</si>
  <si>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</si>
  <si>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</si>
  <si>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</si>
  <si>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</si>
  <si>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</si>
  <si>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</si>
  <si>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</si>
  <si>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</si>
  <si>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</si>
  <si>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</si>
  <si>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</si>
  <si>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</si>
  <si>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</si>
  <si>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</si>
  <si>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</si>
  <si>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</si>
  <si>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</si>
  <si>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</si>
  <si>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</si>
  <si>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</si>
  <si>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</si>
  <si>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</si>
  <si>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</si>
  <si>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</si>
  <si>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</si>
  <si>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</si>
  <si>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</si>
  <si>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</si>
  <si>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</si>
  <si>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</si>
  <si>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</si>
  <si>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</si>
  <si>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</si>
  <si>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</si>
  <si>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</si>
  <si>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</si>
  <si>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</si>
  <si>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</si>
  <si>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</si>
  <si>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</si>
  <si>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</si>
  <si>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</si>
  <si>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</si>
  <si>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</si>
  <si>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</si>
  <si>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</si>
  <si>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</si>
  <si>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</si>
  <si>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</si>
  <si>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</si>
  <si>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</si>
  <si>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</si>
  <si>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</si>
  <si>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</si>
  <si>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</si>
  <si>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</si>
  <si>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</si>
  <si>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</si>
  <si>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</si>
  <si>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</si>
  <si>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</si>
  <si>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</si>
  <si>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</si>
  <si>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</si>
  <si>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</si>
  <si>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</si>
  <si>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</si>
  <si>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</si>
  <si>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</si>
  <si>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</si>
  <si>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</si>
  <si>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</si>
  <si>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</si>
  <si>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</si>
  <si>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</si>
  <si>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</si>
  <si>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</si>
  <si>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</si>
  <si>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</si>
  <si>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</si>
  <si>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</si>
  <si>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</si>
  <si>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</si>
  <si>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</si>
  <si>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</si>
  <si>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</si>
  <si>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</si>
  <si>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</si>
  <si>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</si>
  <si>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</si>
  <si>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</si>
  <si>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</si>
  <si>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</si>
  <si>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</si>
  <si>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</si>
  <si>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</si>
  <si>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</si>
  <si>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</si>
  <si>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</si>
  <si>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</si>
  <si>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</si>
  <si>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</si>
  <si>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</si>
  <si>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</si>
  <si>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</si>
  <si>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</si>
  <si>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</si>
  <si>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</si>
  <si>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</si>
  <si>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</si>
  <si>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</si>
  <si>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</si>
  <si>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</si>
  <si>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</si>
  <si>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</si>
  <si>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</si>
  <si>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</si>
  <si>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</si>
  <si>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</si>
  <si>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</si>
  <si>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</si>
  <si>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</si>
  <si>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</si>
  <si>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</si>
  <si>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</si>
  <si>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</si>
  <si>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</si>
  <si>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</si>
  <si>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</si>
  <si>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</si>
  <si>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</si>
  <si>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</si>
  <si>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</si>
  <si>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</si>
  <si>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</si>
  <si>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</si>
  <si>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</si>
  <si>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</si>
  <si>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</si>
  <si>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</si>
  <si>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</si>
  <si>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</si>
  <si>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</si>
  <si>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</si>
  <si>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</si>
  <si>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</si>
  <si>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</si>
  <si>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</si>
  <si>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</si>
  <si>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</si>
  <si>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</si>
  <si>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</si>
  <si>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</si>
  <si>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</si>
  <si>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</si>
  <si>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</si>
  <si>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</si>
  <si>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</si>
  <si>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</si>
  <si>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</si>
  <si>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</si>
  <si>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</si>
  <si>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</si>
  <si>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</si>
  <si>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</si>
  <si>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</si>
  <si>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</si>
  <si>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</si>
  <si>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</si>
  <si>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</si>
  <si>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</si>
  <si>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</si>
  <si>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</si>
  <si>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</si>
  <si>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</si>
  <si>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</si>
  <si>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</si>
  <si>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</si>
  <si>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</si>
  <si>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</si>
  <si>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</si>
  <si>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</si>
  <si>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</si>
  <si>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</si>
  <si>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</si>
  <si>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</si>
  <si>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</si>
  <si>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</si>
  <si>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</si>
  <si>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</si>
  <si>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</si>
  <si>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</si>
  <si>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</si>
  <si>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</si>
  <si>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</si>
  <si>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</si>
  <si>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</si>
  <si>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</si>
  <si>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</si>
  <si>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</si>
  <si>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</si>
  <si>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</si>
  <si>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</si>
  <si>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</si>
  <si>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</si>
  <si>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</si>
  <si>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</si>
  <si>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</si>
  <si>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</si>
  <si>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</si>
  <si>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</si>
  <si>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</si>
  <si>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</si>
  <si>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</si>
  <si>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</si>
  <si>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</si>
  <si>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</si>
  <si>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</si>
  <si>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</si>
  <si>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</si>
  <si>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</si>
  <si>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</si>
  <si>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</si>
  <si>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</si>
  <si>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</si>
  <si>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</si>
  <si>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</si>
  <si>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</si>
  <si>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</si>
  <si>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</si>
  <si>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</si>
  <si>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</si>
  <si>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</si>
  <si>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</si>
  <si>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</si>
  <si>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</si>
  <si>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</si>
  <si>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</si>
  <si>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</si>
  <si>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</si>
  <si>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</si>
  <si>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</si>
  <si>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</si>
  <si>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</si>
  <si>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</si>
  <si>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</si>
  <si>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</si>
  <si>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</si>
  <si>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</si>
  <si>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</si>
  <si>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</si>
  <si>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</si>
  <si>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</si>
  <si>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</si>
  <si>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</si>
  <si>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</si>
  <si>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</si>
  <si>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</si>
  <si>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</si>
  <si>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</si>
  <si>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</si>
  <si>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</si>
  <si>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</si>
  <si>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</si>
  <si>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</si>
  <si>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</si>
  <si>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</si>
  <si>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</si>
  <si>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</si>
  <si>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</si>
  <si>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</si>
  <si>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</si>
  <si>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</si>
  <si>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</si>
  <si>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</si>
  <si>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</si>
  <si>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</si>
  <si>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</si>
  <si>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</si>
  <si>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</si>
  <si>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</si>
  <si>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</si>
  <si>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</si>
  <si>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</si>
  <si>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</si>
  <si>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</si>
  <si>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</si>
  <si>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</si>
  <si>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</si>
  <si>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</si>
  <si>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</si>
  <si>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</si>
  <si>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</si>
  <si>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</si>
  <si>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</si>
  <si>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</si>
  <si>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</si>
  <si>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</si>
  <si>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</si>
  <si>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</si>
  <si>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</si>
  <si>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</si>
  <si>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</si>
  <si>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</si>
  <si>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</si>
  <si>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</si>
  <si>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</si>
  <si>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</si>
  <si>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</si>
  <si>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</si>
  <si>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</si>
  <si>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</si>
  <si>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</si>
  <si>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</si>
  <si>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</si>
  <si>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</si>
  <si>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</si>
  <si>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</si>
  <si>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</si>
  <si>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</si>
  <si>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</si>
  <si>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</si>
  <si>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</si>
  <si>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</si>
  <si>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</si>
  <si>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</si>
  <si>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</si>
  <si>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</si>
  <si>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</si>
  <si>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</si>
  <si>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</si>
  <si>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</si>
  <si>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</si>
  <si>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</si>
  <si>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</si>
  <si>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</si>
  <si>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</si>
  <si>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</si>
  <si>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</si>
  <si>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</si>
  <si>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</si>
  <si>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</si>
  <si>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</si>
  <si>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</si>
  <si>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</si>
  <si>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</si>
  <si>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</si>
  <si>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</si>
  <si>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</si>
  <si>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</si>
  <si>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</si>
  <si>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</si>
  <si>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</si>
  <si>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</si>
  <si>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</si>
  <si>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</si>
  <si>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</si>
  <si>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</si>
  <si>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</si>
  <si>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</si>
  <si>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</si>
  <si>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</si>
  <si>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</si>
  <si>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</si>
  <si>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</si>
  <si>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</si>
  <si>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</si>
  <si>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</si>
  <si>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</si>
  <si>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</si>
  <si>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</si>
  <si>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</si>
  <si>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</si>
  <si>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</si>
  <si>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</si>
  <si>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</si>
  <si>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</si>
  <si>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</si>
  <si>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</si>
  <si>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</si>
  <si>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</si>
  <si>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</si>
  <si>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</si>
  <si>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</si>
  <si>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</si>
  <si>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</si>
  <si>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</si>
  <si>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</si>
  <si>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</si>
  <si>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</si>
  <si>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</si>
  <si>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</si>
  <si>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</si>
  <si>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</si>
  <si>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</si>
  <si>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</si>
  <si>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</si>
  <si>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</si>
  <si>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</si>
  <si>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</si>
  <si>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</si>
  <si>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</si>
  <si>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</si>
  <si>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</si>
  <si>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</si>
  <si>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</si>
  <si>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</si>
  <si>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</si>
  <si>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</si>
  <si>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</si>
  <si>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</si>
  <si>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</si>
  <si>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</si>
  <si>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</si>
  <si>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</si>
  <si>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</si>
  <si>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</si>
  <si>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</si>
  <si>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</si>
  <si>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</si>
  <si>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</si>
  <si>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</si>
  <si>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</si>
  <si>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</si>
  <si>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</si>
  <si>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</si>
  <si>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</si>
  <si>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</si>
  <si>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</si>
  <si>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</si>
  <si>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</si>
  <si>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</si>
  <si>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</si>
  <si>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</si>
  <si>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</si>
  <si>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</si>
  <si>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</si>
  <si>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</si>
  <si>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</si>
  <si>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</si>
  <si>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</si>
  <si>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</si>
  <si>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</si>
  <si>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</si>
  <si>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</si>
  <si>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</si>
  <si>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</si>
  <si>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</si>
  <si>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</si>
  <si>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</si>
  <si>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</si>
  <si>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</si>
  <si>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</si>
  <si>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</si>
  <si>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</si>
  <si>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</si>
  <si>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</si>
  <si>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</si>
  <si>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</si>
  <si>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</si>
  <si>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</si>
  <si>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</si>
  <si>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</si>
  <si>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</si>
  <si>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</si>
  <si>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</si>
  <si>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</si>
  <si>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</si>
  <si>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</si>
  <si>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</si>
  <si>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</si>
  <si>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</si>
  <si>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</si>
  <si>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</si>
  <si>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</si>
  <si>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</si>
  <si>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</si>
  <si>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</si>
  <si>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</si>
  <si>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</si>
  <si>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</si>
  <si>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</si>
  <si>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</si>
  <si>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</si>
  <si>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</si>
  <si>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</si>
  <si>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</si>
  <si>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</si>
  <si>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</si>
  <si>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</si>
  <si>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</si>
  <si>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</si>
  <si>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</si>
  <si>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</si>
  <si>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</si>
  <si>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</si>
  <si>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</si>
  <si>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</si>
  <si>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</si>
  <si>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</si>
  <si>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</si>
  <si>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</si>
  <si>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</si>
  <si>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</si>
  <si>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</si>
  <si>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</si>
  <si>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</si>
  <si>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</si>
  <si>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</si>
  <si>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</si>
  <si>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</si>
  <si>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</si>
  <si>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</si>
  <si>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</si>
  <si>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</si>
  <si>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</si>
  <si>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</si>
  <si>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</si>
  <si>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</si>
  <si>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</si>
  <si>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</si>
  <si>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</si>
  <si>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</si>
  <si>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</si>
  <si>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</si>
  <si>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</si>
  <si>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</si>
  <si>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</si>
  <si>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</si>
  <si>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</si>
  <si>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</si>
  <si>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</si>
  <si>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</si>
  <si>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</si>
  <si>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</si>
  <si>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</si>
  <si>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</si>
  <si>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</si>
  <si>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</si>
  <si>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</si>
  <si>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</si>
  <si>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</si>
  <si>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</si>
  <si>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</si>
  <si>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</si>
  <si>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</si>
  <si>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</si>
  <si>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</si>
  <si>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</si>
  <si>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</si>
  <si>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</si>
  <si>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</si>
  <si>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</si>
  <si>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</si>
  <si>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</si>
  <si>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</si>
  <si>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</si>
  <si>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</si>
  <si>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</si>
  <si>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</si>
  <si>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</si>
  <si>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</si>
  <si>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</si>
  <si>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</si>
  <si>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</si>
  <si>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</si>
  <si>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</si>
  <si>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</si>
  <si>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</si>
  <si>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</si>
  <si>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</si>
  <si>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</si>
  <si>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</si>
  <si>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</si>
  <si>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</si>
  <si>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</si>
  <si>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</si>
  <si>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</si>
  <si>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</si>
  <si>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</si>
  <si>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</si>
  <si>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</si>
  <si>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</si>
  <si>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</si>
  <si>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</si>
  <si>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</si>
  <si>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</si>
  <si>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</si>
  <si>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</si>
  <si>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</si>
  <si>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</si>
  <si>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</si>
  <si>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</si>
  <si>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</si>
  <si>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</si>
  <si>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</si>
  <si>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</si>
  <si>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</si>
  <si>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</si>
  <si>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</si>
  <si>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</si>
  <si>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</si>
  <si>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</si>
  <si>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</si>
  <si>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</si>
  <si>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</si>
  <si>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</si>
  <si>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</si>
  <si>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</si>
  <si>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</si>
  <si>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</si>
  <si>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</si>
  <si>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</si>
  <si>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</si>
  <si>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</si>
  <si>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</si>
  <si>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</si>
  <si>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</si>
  <si>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</si>
  <si>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</si>
  <si>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</si>
  <si>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</si>
  <si>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</si>
  <si>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</si>
  <si>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</si>
  <si>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</si>
  <si>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</si>
  <si>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</si>
  <si>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</si>
  <si>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</si>
  <si>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</si>
  <si>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</si>
  <si>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</si>
  <si>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</si>
  <si>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</si>
  <si>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</si>
  <si>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</si>
  <si>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</si>
  <si>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</si>
  <si>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</si>
  <si>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</si>
  <si>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</si>
  <si>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</si>
  <si>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</si>
  <si>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</si>
  <si>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</si>
  <si>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</si>
  <si>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</si>
  <si>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</si>
  <si>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</si>
  <si>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</si>
  <si>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</si>
  <si>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</si>
  <si>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</si>
  <si>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</si>
  <si>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</si>
  <si>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</si>
  <si>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</si>
  <si>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</si>
  <si>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</si>
  <si>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</si>
  <si>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</si>
  <si>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</si>
  <si>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</si>
  <si>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</si>
  <si>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</si>
  <si>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</si>
  <si>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</si>
  <si>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</si>
  <si>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</si>
  <si>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</si>
  <si>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</si>
  <si>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</si>
  <si>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</si>
  <si>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</si>
  <si>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</si>
  <si>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</si>
  <si>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</si>
  <si>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</si>
  <si>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</si>
  <si>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</si>
  <si>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</si>
  <si>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</si>
  <si>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</si>
  <si>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</si>
  <si>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</si>
  <si>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</si>
  <si>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</si>
  <si>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</si>
  <si>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</si>
  <si>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</si>
  <si>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</si>
  <si>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</si>
  <si>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</si>
  <si>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</si>
  <si>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</si>
  <si>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</si>
  <si>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</si>
  <si>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</si>
  <si>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</si>
  <si>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</si>
  <si>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</si>
  <si>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</si>
  <si>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</si>
  <si>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</si>
  <si>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</si>
  <si>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</si>
  <si>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</si>
  <si>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</si>
  <si>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</si>
  <si>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</si>
  <si>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</si>
  <si>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</si>
  <si>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</si>
  <si>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</si>
  <si>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</si>
  <si>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</si>
  <si>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</si>
  <si>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</si>
  <si>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</si>
  <si>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</si>
  <si>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</si>
  <si>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</si>
  <si>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</si>
  <si>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</si>
  <si>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</si>
  <si>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</si>
  <si>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</si>
  <si>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</si>
  <si>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</si>
  <si>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</si>
  <si>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</si>
  <si>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</si>
  <si>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</si>
  <si>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</si>
  <si>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</si>
  <si>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</si>
  <si>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</si>
  <si>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</si>
  <si>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</si>
  <si>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</si>
  <si>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</si>
  <si>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</si>
  <si>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</si>
  <si>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</si>
  <si>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</si>
  <si>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</si>
  <si>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</si>
  <si>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</si>
  <si>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</si>
  <si>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</si>
  <si>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</si>
  <si>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</si>
  <si>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</si>
  <si>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</si>
  <si>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</si>
  <si>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</si>
  <si>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</si>
  <si>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</si>
  <si>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</si>
  <si>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</si>
  <si>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</si>
  <si>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</si>
  <si>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</si>
  <si>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</si>
  <si>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</si>
  <si>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</si>
  <si>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</si>
  <si>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</si>
  <si>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</si>
  <si>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</si>
  <si>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</si>
  <si>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</si>
  <si>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</si>
  <si>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</si>
  <si>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</si>
  <si>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</si>
  <si>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</si>
  <si>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</si>
  <si>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</si>
  <si>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</si>
  <si>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</si>
  <si>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</si>
  <si>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</si>
  <si>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</si>
  <si>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</si>
  <si>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</si>
  <si>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</si>
  <si>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</si>
  <si>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</si>
  <si>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</si>
  <si>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</si>
  <si>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</si>
  <si>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</si>
  <si>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</si>
  <si>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</si>
  <si>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</si>
  <si>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</si>
  <si>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</si>
  <si>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</si>
  <si>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</si>
  <si>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</si>
  <si>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</si>
  <si>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</si>
  <si>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</si>
  <si>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</si>
  <si>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</si>
  <si>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</si>
  <si>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</si>
  <si>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</si>
  <si>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</si>
  <si>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</si>
  <si>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</si>
  <si>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</si>
  <si>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</si>
  <si>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</si>
  <si>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</si>
  <si>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</si>
  <si>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</si>
  <si>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</si>
  <si>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</si>
  <si>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</si>
  <si>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</si>
  <si>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</si>
  <si>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</si>
  <si>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</si>
  <si>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</si>
  <si>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</si>
  <si>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</si>
  <si>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</si>
  <si>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</si>
  <si>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</si>
  <si>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</si>
  <si>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</si>
  <si>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</si>
  <si>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</si>
  <si>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</si>
  <si>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</si>
  <si>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</si>
  <si>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</si>
  <si>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</si>
  <si>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</si>
  <si>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</si>
  <si>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</si>
  <si>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</si>
  <si>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</si>
  <si>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</si>
  <si>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</si>
  <si>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</si>
  <si>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</si>
  <si>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</si>
  <si>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</si>
  <si>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</si>
  <si>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</si>
  <si>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</si>
  <si>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</si>
  <si>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</si>
  <si>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</si>
  <si>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</si>
  <si>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</si>
  <si>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</si>
  <si>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</si>
  <si>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</si>
  <si>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</si>
  <si>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</si>
  <si>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</si>
  <si>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</si>
  <si>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</si>
  <si>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</si>
  <si>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</si>
  <si>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</si>
  <si>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</si>
  <si>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</si>
  <si>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</si>
  <si>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</si>
  <si>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</si>
  <si>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</si>
  <si>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</si>
  <si>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</si>
  <si>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</si>
  <si>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</si>
  <si>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</si>
  <si>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</si>
  <si>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</si>
  <si>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</si>
  <si>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</si>
  <si>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</si>
  <si>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</si>
  <si>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</si>
  <si>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</si>
  <si>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</si>
  <si>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</si>
  <si>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</si>
  <si>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</si>
  <si>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</si>
  <si>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</si>
  <si>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</si>
  <si>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</si>
  <si>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</si>
  <si>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</si>
  <si>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</si>
  <si>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</si>
  <si>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</si>
  <si>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</si>
  <si>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</si>
  <si>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</si>
  <si>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</si>
  <si>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</si>
  <si>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</si>
  <si>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</si>
  <si>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</si>
  <si>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</si>
  <si>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</si>
  <si>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</si>
  <si>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</si>
  <si>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</si>
  <si>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</si>
  <si>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</si>
  <si>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</si>
  <si>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</si>
  <si>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</si>
  <si>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</si>
  <si>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</si>
  <si>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</si>
  <si>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</si>
  <si>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</si>
  <si>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</si>
  <si>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</si>
  <si>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</si>
  <si>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</si>
  <si>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</si>
  <si>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</si>
  <si>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</si>
  <si>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</si>
  <si>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</si>
  <si>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</si>
  <si>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</si>
  <si>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</si>
  <si>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</si>
  <si>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</si>
  <si>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</si>
  <si>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</si>
  <si>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</si>
  <si>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</si>
  <si>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</si>
  <si>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</si>
  <si>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</si>
  <si>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</si>
  <si>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</si>
  <si>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</si>
  <si>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</si>
  <si>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</si>
  <si>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</si>
  <si>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</si>
  <si>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</si>
  <si>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</si>
  <si>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</si>
  <si>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</si>
  <si>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</si>
  <si>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</si>
  <si>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</si>
  <si>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</si>
  <si>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</si>
  <si>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</si>
  <si>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</si>
  <si>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</si>
  <si>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</si>
  <si>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</si>
  <si>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</si>
  <si>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</si>
  <si>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</si>
  <si>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</si>
  <si>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</si>
  <si>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</si>
  <si>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</si>
  <si>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</si>
  <si>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</si>
  <si>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</si>
  <si>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</si>
  <si>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</si>
  <si>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</si>
  <si>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</si>
  <si>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</si>
  <si>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</si>
  <si>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</si>
  <si>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</si>
  <si>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</si>
  <si>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</si>
  <si>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</si>
  <si>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</si>
  <si>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</si>
  <si>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</si>
  <si>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</si>
  <si>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</si>
  <si>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</si>
  <si>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</si>
  <si>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</si>
  <si>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</si>
  <si>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</si>
  <si>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</si>
  <si>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</si>
  <si>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</si>
  <si>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</si>
  <si>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</si>
  <si>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</si>
  <si>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</si>
  <si>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</si>
  <si>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</si>
  <si>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</si>
  <si>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</si>
  <si>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</si>
  <si>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</si>
  <si>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</si>
  <si>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</si>
  <si>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</si>
  <si>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</si>
  <si>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</si>
  <si>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</si>
  <si>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</si>
  <si>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</si>
  <si>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</si>
  <si>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</si>
  <si>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</si>
  <si>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</si>
  <si>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</si>
  <si>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</si>
  <si>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</si>
  <si>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</si>
  <si>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</si>
  <si>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</si>
  <si>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</si>
  <si>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</si>
  <si>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</si>
  <si>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</si>
  <si>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</si>
  <si>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</si>
  <si>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</si>
  <si>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</si>
  <si>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</si>
  <si>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</si>
  <si>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</si>
  <si>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</si>
  <si>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</si>
  <si>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</si>
  <si>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</si>
  <si>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</si>
  <si>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</si>
  <si>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</si>
  <si>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</si>
  <si>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</si>
  <si>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</si>
  <si>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</si>
  <si>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</si>
  <si>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</si>
  <si>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</si>
  <si>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</si>
  <si>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</si>
  <si>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</si>
  <si>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</si>
  <si>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</si>
  <si>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</si>
  <si>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</si>
  <si>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</si>
  <si>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</si>
  <si>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</si>
  <si>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</si>
  <si>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</si>
  <si>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</si>
  <si>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</si>
  <si>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</si>
  <si>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</si>
  <si>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</si>
  <si>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</si>
  <si>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</si>
  <si>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</si>
  <si>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</si>
  <si>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</si>
  <si>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</si>
  <si>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</si>
  <si>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</si>
  <si>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</si>
  <si>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</si>
  <si>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</si>
  <si>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</si>
  <si>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</si>
  <si>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</si>
  <si>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</si>
  <si>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</si>
  <si>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</si>
  <si>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</si>
  <si>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</si>
  <si>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</si>
  <si>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</si>
  <si>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</si>
  <si>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</si>
  <si>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</si>
  <si>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</si>
  <si>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</si>
  <si>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</si>
  <si>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</si>
  <si>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</si>
  <si>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</si>
  <si>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</si>
  <si>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</si>
  <si>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</si>
  <si>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</si>
  <si>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</si>
  <si>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</si>
  <si>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</si>
  <si>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</si>
  <si>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</si>
  <si>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</si>
  <si>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</si>
  <si>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</si>
  <si>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</si>
  <si>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</si>
  <si>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</si>
  <si>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</si>
  <si>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</si>
  <si>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</si>
  <si>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</si>
  <si>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</si>
  <si>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</si>
  <si>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</si>
  <si>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</si>
  <si>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</si>
  <si>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</si>
  <si>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</si>
  <si>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</si>
  <si>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</si>
  <si>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</si>
  <si>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</si>
  <si>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</si>
  <si>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</si>
  <si>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</si>
  <si>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</si>
  <si>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</si>
  <si>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</si>
  <si>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</si>
  <si>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</si>
  <si>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</si>
  <si>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</si>
  <si>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</si>
  <si>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</si>
  <si>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</si>
  <si>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</si>
  <si>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</si>
  <si>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</si>
  <si>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</si>
  <si>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</si>
  <si>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</si>
  <si>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</si>
  <si>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</si>
  <si>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</si>
  <si>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</si>
  <si>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</si>
  <si>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</si>
  <si>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</si>
  <si>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</si>
  <si>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</si>
  <si>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</si>
  <si>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</si>
  <si>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</si>
  <si>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</si>
  <si>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</si>
  <si>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</si>
  <si>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</si>
  <si>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</si>
  <si>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</si>
  <si>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</si>
  <si>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</si>
  <si>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</si>
  <si>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</si>
  <si>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</si>
  <si>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</si>
  <si>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</si>
  <si>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</si>
  <si>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</si>
  <si>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</si>
  <si>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</si>
  <si>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</si>
  <si>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</si>
  <si>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</si>
  <si>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</si>
  <si>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</si>
  <si>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</si>
  <si>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</si>
  <si>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</si>
  <si>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</si>
  <si>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</si>
  <si>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</si>
  <si>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</si>
  <si>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</si>
  <si>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</si>
  <si>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</si>
  <si>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</si>
  <si>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</si>
  <si>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</si>
  <si>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</si>
  <si>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</si>
  <si>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</si>
  <si>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</si>
  <si>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</si>
  <si>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</si>
  <si>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</si>
  <si>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</si>
  <si>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</si>
  <si>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</si>
  <si>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</si>
  <si>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</si>
  <si>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</si>
  <si>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</si>
  <si>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</si>
  <si>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</si>
  <si>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</si>
  <si>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</si>
  <si>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</si>
  <si>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</si>
  <si>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</si>
  <si>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</si>
  <si>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</si>
  <si>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</si>
  <si>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</si>
  <si>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</si>
  <si>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</si>
  <si>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</si>
  <si>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</si>
  <si>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</si>
  <si>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</si>
  <si>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</si>
  <si>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</si>
  <si>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</si>
  <si>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</si>
  <si>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</si>
  <si>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</si>
  <si>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</si>
  <si>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</si>
  <si>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</si>
  <si>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</si>
  <si>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</si>
  <si>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</si>
  <si>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</si>
  <si>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</si>
  <si>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</si>
  <si>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</si>
  <si>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</si>
  <si>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</si>
  <si>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</si>
  <si>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</si>
  <si>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</si>
  <si>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</si>
  <si>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</si>
  <si>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</si>
  <si>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</si>
  <si>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</si>
  <si>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</si>
  <si>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</si>
  <si>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</si>
  <si>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</si>
  <si>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</si>
  <si>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</si>
  <si>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</si>
  <si>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</si>
  <si>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</si>
  <si>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</si>
  <si>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</si>
  <si>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</si>
  <si>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</si>
  <si>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</si>
  <si>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</si>
  <si>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</si>
  <si>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</si>
  <si>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</si>
  <si>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</si>
  <si>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</si>
  <si>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</si>
  <si>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</si>
  <si>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</si>
  <si>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</si>
  <si>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</si>
  <si>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</si>
  <si>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</si>
  <si>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</si>
  <si>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</si>
  <si>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</si>
  <si>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</si>
  <si>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</si>
  <si>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</si>
  <si>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</si>
  <si>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</si>
  <si>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</si>
  <si>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</si>
  <si>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</si>
  <si>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</si>
  <si>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</si>
  <si>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</si>
  <si>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</si>
  <si>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</si>
  <si>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</si>
  <si>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</si>
  <si>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</si>
  <si>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</si>
  <si>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</si>
  <si>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</si>
  <si>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</si>
  <si>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</si>
  <si>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</si>
  <si>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</si>
  <si>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</si>
  <si>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</si>
  <si>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</si>
  <si>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</si>
  <si>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</si>
  <si>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</si>
  <si>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</si>
  <si>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</si>
  <si>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</si>
  <si>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</si>
  <si>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</si>
  <si>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</si>
  <si>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</si>
  <si>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</si>
  <si>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</si>
  <si>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</si>
  <si>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</si>
  <si>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</si>
  <si>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</si>
  <si>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</si>
  <si>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</si>
  <si>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</si>
  <si>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</si>
  <si>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</si>
  <si>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</si>
  <si>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</si>
  <si>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</si>
  <si>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</si>
  <si>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</si>
  <si>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</si>
  <si>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</si>
  <si>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</si>
  <si>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</si>
  <si>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</si>
  <si>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</si>
  <si>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</si>
  <si>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</si>
  <si>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</si>
  <si>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</si>
  <si>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</si>
  <si>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</si>
  <si>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</si>
  <si>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</si>
  <si>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</si>
  <si>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</si>
  <si>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</si>
  <si>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</si>
  <si>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</si>
  <si>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</si>
  <si>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</si>
  <si>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</si>
  <si>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</si>
  <si>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</si>
  <si>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</si>
  <si>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</si>
  <si>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</si>
  <si>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</si>
  <si>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</si>
  <si>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</si>
  <si>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</si>
  <si>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</si>
  <si>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</si>
  <si>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</si>
  <si>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</si>
  <si>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</si>
  <si>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</si>
  <si>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</si>
  <si>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</si>
  <si>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</si>
  <si>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</si>
  <si>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</si>
  <si>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</si>
  <si>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</si>
  <si>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</si>
  <si>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</si>
  <si>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</si>
  <si>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</si>
  <si>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</si>
  <si>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</si>
  <si>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</si>
  <si>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</si>
  <si>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</si>
  <si>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</si>
  <si>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</si>
  <si>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</si>
  <si>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</si>
  <si>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</si>
  <si>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</si>
  <si>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</si>
  <si>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</si>
  <si>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</si>
  <si>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</si>
  <si>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</si>
  <si>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</si>
  <si>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</si>
  <si>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</si>
  <si>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</si>
  <si>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</si>
  <si>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</si>
  <si>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</si>
  <si>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</si>
  <si>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</si>
  <si>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</si>
  <si>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</si>
  <si>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</si>
  <si>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</si>
  <si>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</si>
  <si>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</si>
  <si>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</si>
  <si>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</si>
  <si>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</si>
  <si>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</si>
  <si>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</si>
  <si>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</si>
  <si>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</si>
  <si>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</si>
  <si>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</si>
  <si>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</si>
  <si>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</si>
  <si>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</si>
  <si>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</si>
  <si>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</si>
  <si>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</si>
  <si>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</si>
  <si>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</si>
  <si>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</si>
  <si>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</si>
  <si>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</si>
  <si>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</si>
  <si>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</si>
  <si>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</si>
  <si>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</si>
  <si>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</si>
  <si>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</si>
  <si>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</si>
  <si>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</si>
  <si>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</si>
  <si>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</si>
  <si>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</si>
  <si>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</si>
  <si>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</si>
  <si>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</si>
  <si>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</si>
  <si>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</si>
  <si>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</si>
  <si>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</si>
  <si>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</si>
  <si>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</si>
  <si>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</si>
  <si>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</si>
  <si>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</si>
  <si>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</si>
  <si>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</si>
  <si>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</si>
  <si>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</si>
  <si>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</si>
  <si>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</si>
  <si>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</si>
  <si>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</si>
  <si>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</si>
  <si>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</si>
  <si>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</si>
  <si>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</si>
  <si>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</si>
  <si>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</si>
  <si>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</si>
  <si>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</si>
  <si>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</si>
  <si>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</si>
  <si>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</si>
  <si>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</si>
  <si>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</si>
  <si>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</si>
  <si>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</si>
  <si>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</si>
  <si>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</si>
  <si>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</si>
  <si>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</si>
  <si>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</si>
  <si>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</si>
  <si>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</si>
  <si>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</si>
  <si>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</si>
  <si>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</si>
  <si>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</si>
  <si>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</si>
  <si>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</si>
  <si>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</si>
  <si>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</si>
  <si>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</si>
  <si>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</si>
  <si>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</si>
  <si>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</si>
  <si>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</si>
  <si>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</si>
  <si>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</si>
  <si>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</si>
  <si>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</si>
  <si>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</si>
  <si>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</si>
  <si>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</si>
  <si>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</si>
  <si>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</si>
  <si>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</si>
  <si>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</si>
  <si>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</si>
  <si>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</si>
  <si>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</si>
  <si>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</si>
  <si>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</si>
  <si>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</si>
  <si>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</si>
  <si>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</si>
  <si>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</si>
  <si>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</si>
  <si>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</si>
  <si>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</si>
  <si>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</si>
  <si>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</si>
  <si>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</si>
  <si>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</si>
  <si>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</si>
  <si>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</si>
  <si>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</si>
  <si>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</si>
  <si>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</si>
  <si>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</si>
  <si>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</si>
  <si>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</si>
  <si>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</si>
  <si>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</si>
  <si>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</si>
  <si>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</si>
  <si>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</si>
  <si>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</si>
  <si>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</si>
  <si>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</si>
  <si>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</si>
  <si>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</si>
  <si>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</si>
  <si>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</si>
  <si>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</si>
  <si>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</si>
  <si>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</si>
  <si>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</si>
  <si>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</si>
  <si>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</si>
  <si>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</si>
  <si>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</si>
  <si>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</si>
  <si>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</si>
  <si>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</si>
  <si>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</si>
  <si>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</si>
  <si>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</si>
  <si>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</si>
  <si>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</si>
  <si>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</si>
  <si>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</si>
  <si>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</si>
  <si>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</si>
  <si>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</si>
  <si>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</si>
  <si>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</si>
  <si>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</si>
  <si>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</si>
  <si>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</si>
  <si>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</si>
  <si>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</si>
  <si>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</si>
  <si>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</si>
  <si>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</si>
  <si>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</si>
  <si>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</si>
  <si>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</si>
  <si>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</si>
  <si>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</si>
  <si>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</si>
  <si>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</si>
  <si>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</si>
  <si>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</si>
  <si>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</si>
  <si>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</si>
  <si>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</si>
  <si>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</si>
  <si>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</si>
  <si>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</si>
  <si>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</si>
  <si>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</si>
  <si>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</si>
  <si>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</si>
  <si>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</si>
  <si>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</si>
  <si>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</si>
  <si>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</si>
  <si>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</si>
  <si>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</si>
  <si>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</si>
  <si>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</si>
  <si>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</si>
  <si>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</si>
  <si>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</si>
  <si>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</si>
  <si>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</si>
  <si>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</si>
  <si>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</si>
  <si>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</si>
  <si>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</si>
  <si>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</si>
  <si>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</si>
  <si>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</si>
  <si>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</si>
  <si>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</si>
  <si>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</si>
  <si>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</si>
  <si>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</si>
  <si>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</si>
  <si>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</si>
  <si>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</si>
  <si>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</si>
  <si>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</si>
  <si>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</si>
  <si>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</si>
  <si>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</si>
  <si>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</si>
  <si>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</si>
  <si>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</si>
  <si>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</si>
  <si>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</si>
  <si>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</si>
  <si>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</si>
  <si>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</si>
  <si>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</si>
  <si>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</si>
  <si>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</si>
  <si>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</si>
  <si>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</si>
  <si>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</si>
  <si>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</si>
  <si>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</si>
  <si>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</si>
  <si>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</si>
  <si>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</si>
  <si>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</si>
  <si>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</si>
  <si>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</si>
  <si>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</si>
  <si>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</si>
  <si>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</si>
  <si>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</si>
  <si>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</si>
  <si>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</si>
  <si>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</si>
  <si>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</si>
  <si>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</si>
  <si>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</si>
  <si>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</si>
  <si>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</si>
  <si>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</si>
  <si>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</si>
  <si>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</si>
  <si>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</si>
  <si>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</si>
  <si>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</si>
  <si>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</si>
  <si>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</si>
  <si>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</si>
  <si>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</si>
  <si>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</si>
  <si>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</si>
  <si>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</si>
  <si>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</si>
  <si>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</si>
  <si>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</si>
  <si>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</si>
  <si>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</si>
  <si>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</si>
  <si>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</si>
  <si>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</si>
  <si>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</si>
  <si>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</si>
  <si>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</si>
  <si>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</si>
  <si>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</si>
  <si>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</si>
  <si>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</si>
  <si>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</si>
  <si>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</si>
  <si>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</si>
  <si>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</si>
  <si>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</si>
  <si>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</si>
  <si>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</si>
  <si>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</si>
  <si>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</si>
  <si>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</si>
  <si>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</si>
  <si>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</si>
  <si>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</si>
  <si>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</si>
  <si>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</si>
  <si>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</si>
  <si>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</si>
  <si>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</si>
  <si>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</si>
  <si>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</si>
  <si>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</si>
  <si>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</si>
  <si>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</si>
  <si>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</si>
  <si>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</si>
  <si>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</si>
  <si>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</si>
  <si>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</si>
  <si>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</si>
  <si>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</si>
  <si>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</si>
  <si>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</si>
  <si>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</si>
  <si>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</si>
  <si>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</si>
  <si>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</si>
  <si>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</si>
  <si>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</si>
  <si>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</si>
  <si>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</si>
  <si>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</si>
  <si>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</si>
  <si>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</si>
  <si>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</si>
  <si>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</si>
  <si>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</si>
  <si>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</si>
  <si>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</si>
  <si>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</si>
  <si>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</si>
  <si>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</si>
  <si>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</si>
  <si>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</si>
  <si>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</si>
  <si>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</si>
  <si>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</si>
  <si>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</si>
  <si>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</si>
  <si>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</si>
  <si>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</si>
  <si>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</si>
  <si>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</si>
  <si>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</si>
  <si>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</si>
  <si>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</si>
  <si>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</si>
  <si>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</si>
  <si>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</si>
  <si>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</si>
  <si>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</si>
  <si>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</si>
  <si>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</si>
  <si>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</si>
  <si>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</si>
  <si>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</si>
  <si>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</si>
  <si>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</si>
  <si>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</si>
  <si>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</si>
  <si>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</si>
  <si>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</si>
  <si>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</si>
  <si>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</si>
  <si>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</si>
  <si>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</si>
  <si>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</si>
  <si>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</si>
  <si>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</si>
  <si>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</si>
  <si>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</si>
  <si>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</si>
  <si>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</si>
  <si>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</si>
  <si>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</si>
  <si>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</si>
  <si>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</si>
  <si>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</si>
  <si>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</si>
  <si>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</si>
  <si>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</si>
  <si>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</si>
  <si>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</si>
  <si>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</si>
  <si>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</si>
  <si>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</si>
  <si>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</si>
  <si>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</si>
  <si>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</si>
  <si>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</si>
  <si>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</si>
  <si>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</si>
  <si>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</si>
  <si>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</si>
  <si>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</si>
  <si>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</si>
  <si>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</si>
  <si>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</si>
  <si>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</si>
  <si>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</si>
  <si>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</si>
  <si>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</si>
  <si>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</si>
  <si>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</si>
  <si>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</si>
  <si>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</si>
  <si>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</si>
  <si>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</si>
  <si>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</si>
  <si>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</si>
  <si>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</si>
  <si>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</si>
  <si>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</si>
  <si>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</si>
  <si>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</si>
  <si>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</si>
  <si>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</si>
  <si>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</si>
  <si>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</si>
  <si>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</si>
  <si>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</si>
  <si>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</si>
  <si>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</si>
  <si>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</si>
  <si>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</si>
  <si>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</si>
  <si>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</si>
  <si>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</si>
  <si>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</si>
  <si>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</si>
  <si>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</si>
  <si>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</si>
  <si>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</si>
  <si>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</si>
  <si>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</si>
  <si>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</si>
  <si>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</si>
  <si>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</si>
  <si>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</si>
  <si>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</si>
  <si>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</si>
  <si>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</si>
  <si>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</si>
  <si>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</si>
  <si>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</si>
  <si>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</si>
  <si>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</si>
  <si>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</si>
  <si>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</si>
  <si>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</si>
  <si>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</si>
  <si>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</si>
  <si>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</si>
  <si>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</si>
  <si>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</si>
  <si>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</si>
  <si>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</si>
  <si>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</si>
  <si>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</si>
  <si>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</si>
  <si>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</si>
  <si>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</si>
  <si>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</si>
  <si>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</si>
  <si>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</si>
  <si>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</si>
  <si>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</si>
  <si>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</si>
  <si>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</si>
  <si>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</si>
  <si>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</si>
  <si>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</si>
  <si>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</si>
  <si>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</si>
  <si>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</si>
  <si>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</si>
  <si>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</si>
  <si>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</si>
  <si>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</si>
  <si>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</si>
  <si>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</si>
  <si>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</si>
  <si>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</si>
  <si>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</si>
  <si>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</si>
  <si>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</si>
  <si>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</si>
  <si>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</si>
  <si>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</si>
  <si>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</si>
  <si>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</si>
  <si>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</si>
  <si>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</si>
  <si>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</si>
  <si>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</si>
  <si>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</si>
  <si>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</si>
  <si>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</si>
  <si>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</si>
  <si>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</si>
  <si>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</si>
  <si>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</si>
  <si>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</si>
  <si>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</si>
  <si>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</si>
  <si>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</si>
  <si>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</si>
  <si>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</si>
  <si>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</si>
  <si>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</si>
  <si>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</si>
  <si>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</si>
  <si>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</si>
  <si>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</si>
  <si>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</si>
  <si>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</si>
  <si>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</si>
  <si>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</si>
  <si>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</si>
  <si>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</si>
  <si>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</si>
  <si>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</si>
  <si>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</si>
  <si>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</si>
  <si>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</si>
  <si>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</si>
  <si>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</si>
  <si>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</si>
  <si>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</si>
  <si>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</si>
  <si>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</si>
  <si>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</si>
  <si>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</si>
  <si>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</si>
  <si>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</si>
  <si>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</si>
  <si>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</si>
  <si>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</si>
  <si>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</si>
  <si>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</si>
  <si>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</si>
  <si>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</si>
  <si>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</si>
  <si>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</si>
  <si>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</si>
  <si>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</si>
  <si>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</si>
  <si>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</si>
  <si>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</si>
  <si>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</si>
  <si>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</si>
  <si>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</si>
  <si>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</si>
  <si>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</si>
  <si>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</si>
  <si>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</si>
  <si>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</si>
  <si>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</si>
  <si>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</si>
  <si>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</si>
  <si>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</si>
  <si>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</si>
  <si>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</si>
  <si>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</si>
  <si>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</si>
  <si>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</si>
  <si>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</si>
  <si>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</si>
  <si>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</si>
  <si>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</si>
  <si>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</si>
  <si>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</si>
  <si>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</si>
  <si>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</si>
  <si>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</si>
  <si>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</si>
  <si>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</si>
  <si>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</si>
  <si>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</si>
  <si>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</si>
  <si>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</si>
  <si>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</si>
  <si>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</si>
  <si>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</si>
  <si>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</si>
  <si>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</si>
  <si>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</si>
  <si>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</si>
  <si>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</si>
  <si>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</si>
  <si>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</si>
  <si>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</si>
  <si>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</si>
  <si>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</si>
  <si>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</si>
  <si>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</si>
  <si>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</si>
  <si>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</si>
  <si>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</si>
  <si>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</si>
  <si>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</si>
  <si>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</si>
  <si>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</si>
  <si>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</si>
  <si>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</si>
  <si>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</si>
  <si>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</si>
  <si>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</si>
  <si>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</si>
  <si>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</si>
  <si>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</si>
  <si>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</si>
  <si>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</si>
  <si>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</si>
  <si>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</si>
  <si>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</si>
  <si>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</si>
  <si>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</si>
  <si>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</si>
  <si>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</si>
  <si>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</si>
  <si>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</si>
  <si>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</si>
  <si>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</si>
  <si>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</si>
  <si>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</si>
  <si>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</si>
  <si>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</si>
  <si>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</si>
  <si>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</si>
  <si>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</si>
  <si>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</si>
  <si>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</si>
  <si>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</si>
  <si>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</si>
  <si>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</si>
  <si>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</si>
  <si>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</si>
  <si>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</si>
  <si>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</si>
  <si>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</si>
  <si>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</si>
  <si>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</si>
  <si>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</si>
  <si>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</si>
  <si>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</si>
  <si>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</si>
  <si>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</si>
  <si>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</si>
  <si>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</si>
  <si>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</si>
  <si>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</si>
  <si>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</si>
  <si>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</si>
  <si>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</si>
  <si>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</si>
  <si>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</si>
  <si>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</si>
  <si>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</si>
  <si>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</si>
  <si>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</si>
  <si>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</si>
  <si>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</si>
  <si>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</si>
  <si>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</si>
  <si>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</si>
  <si>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</si>
  <si>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</si>
  <si>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</si>
  <si>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</si>
  <si>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</si>
  <si>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</si>
  <si>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</si>
  <si>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</si>
  <si>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</si>
  <si>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</si>
  <si>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</si>
  <si>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</si>
  <si>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</si>
  <si>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</si>
  <si>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</si>
  <si>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</si>
  <si>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</si>
  <si>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</si>
  <si>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</si>
  <si>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</si>
  <si>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</si>
  <si>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</si>
  <si>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</si>
  <si>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</si>
  <si>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</si>
  <si>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</si>
  <si>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</si>
  <si>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</si>
  <si>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</si>
  <si>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</si>
  <si>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</si>
  <si>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</si>
  <si>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</si>
  <si>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</si>
  <si>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</si>
  <si>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</si>
  <si>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</si>
  <si>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</si>
  <si>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</si>
  <si>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</si>
  <si>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</si>
  <si>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</si>
  <si>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</si>
  <si>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</si>
  <si>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</si>
  <si>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</si>
  <si>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</si>
  <si>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</si>
  <si>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</si>
  <si>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</si>
  <si>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</si>
  <si>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</si>
  <si>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</si>
  <si>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</si>
  <si>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</si>
  <si>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</si>
  <si>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</si>
  <si>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</si>
  <si>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</si>
  <si>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</si>
  <si>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</si>
  <si>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</si>
  <si>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</si>
  <si>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</si>
  <si>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</si>
  <si>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</si>
  <si>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</si>
  <si>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</si>
  <si>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</si>
  <si>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</si>
  <si>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</si>
  <si>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</si>
  <si>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</si>
  <si>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</si>
  <si>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</si>
  <si>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</si>
  <si>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</si>
  <si>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</si>
  <si>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</si>
  <si>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</si>
  <si>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</si>
  <si>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</si>
  <si>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</si>
  <si>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</si>
  <si>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</si>
  <si>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</si>
  <si>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</si>
  <si>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</si>
  <si>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</si>
  <si>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</si>
  <si>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</si>
  <si>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</si>
  <si>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</si>
  <si>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</si>
  <si>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</si>
  <si>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</si>
  <si>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</si>
  <si>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</si>
  <si>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</si>
  <si>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</si>
  <si>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</si>
  <si>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</si>
  <si>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</si>
  <si>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</si>
  <si>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</si>
  <si>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</si>
  <si>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</si>
  <si>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</si>
  <si>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</si>
  <si>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</si>
  <si>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</si>
  <si>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</si>
  <si>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</si>
  <si>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</si>
  <si>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</si>
  <si>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</si>
  <si>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</si>
  <si>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</si>
  <si>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</si>
  <si>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</si>
  <si>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</si>
  <si>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</si>
  <si>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</si>
  <si>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</si>
  <si>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</si>
  <si>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</si>
  <si>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</si>
  <si>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</si>
  <si>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</si>
  <si>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</si>
  <si>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</si>
  <si>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</si>
  <si>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</si>
  <si>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</si>
  <si>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</si>
  <si>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</si>
  <si>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</si>
  <si>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</si>
  <si>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</si>
  <si>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</si>
  <si>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</si>
  <si>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</si>
  <si>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</si>
  <si>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</si>
  <si>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</si>
  <si>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</si>
  <si>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</si>
  <si>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</si>
  <si>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</si>
  <si>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</si>
  <si>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</si>
  <si>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</si>
  <si>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</si>
  <si>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</si>
  <si>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</si>
  <si>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</si>
  <si>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</si>
  <si>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</si>
  <si>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</si>
  <si>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</si>
  <si>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</si>
  <si>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</si>
  <si>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</si>
  <si>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</si>
  <si>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</si>
  <si>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</si>
  <si>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</si>
  <si>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</si>
  <si>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</si>
  <si>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</si>
  <si>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</si>
  <si>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</si>
  <si>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</si>
  <si>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</si>
  <si>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</si>
  <si>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</si>
  <si>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</si>
  <si>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</si>
  <si>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</si>
  <si>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</si>
  <si>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</si>
  <si>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</si>
  <si>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</si>
  <si>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</si>
  <si>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</si>
  <si>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</si>
  <si>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</si>
  <si>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</si>
  <si>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</si>
  <si>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</si>
  <si>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</si>
  <si>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</si>
  <si>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</si>
  <si>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</si>
  <si>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</si>
  <si>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</si>
  <si>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</si>
  <si>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</si>
  <si>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</si>
  <si>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</si>
  <si>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</si>
  <si>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</si>
  <si>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</si>
  <si>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</si>
  <si>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</si>
  <si>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</si>
  <si>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</si>
  <si>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</si>
  <si>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</si>
  <si>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</si>
  <si>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</si>
  <si>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</si>
  <si>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</si>
  <si>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</si>
  <si>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</si>
  <si>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</si>
  <si>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</si>
  <si>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</si>
  <si>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</si>
  <si>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</si>
  <si>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</si>
  <si>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</si>
  <si>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</si>
  <si>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</si>
  <si>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</si>
  <si>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</si>
  <si>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</si>
  <si>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</si>
  <si>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</si>
  <si>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</si>
  <si>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</si>
  <si>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</si>
  <si>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</si>
  <si>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</si>
  <si>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</si>
  <si>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</si>
  <si>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</si>
  <si>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</si>
  <si>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</si>
  <si>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</si>
  <si>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</si>
  <si>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</si>
  <si>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</si>
  <si>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</si>
  <si>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</si>
  <si>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</si>
  <si>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</si>
  <si>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</si>
  <si>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</si>
  <si>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</si>
  <si>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</si>
  <si>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</si>
  <si>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</si>
  <si>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</si>
  <si>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</si>
  <si>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</si>
  <si>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</si>
  <si>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</si>
  <si>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</si>
  <si>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</si>
  <si>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</si>
  <si>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</si>
  <si>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</si>
  <si>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</si>
  <si>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</si>
  <si>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</si>
  <si>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</si>
  <si>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</si>
  <si>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</si>
  <si>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</si>
  <si>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</si>
  <si>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</si>
  <si>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</si>
  <si>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</si>
  <si>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</si>
  <si>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</si>
  <si>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</si>
  <si>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</si>
  <si>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</si>
  <si>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</si>
  <si>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</si>
  <si>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</si>
  <si>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</si>
  <si>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</si>
  <si>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</si>
  <si>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</si>
  <si>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</si>
  <si>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</si>
  <si>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</si>
  <si>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</si>
  <si>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</si>
  <si>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</si>
  <si>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</si>
  <si>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</si>
  <si>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</si>
  <si>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</si>
  <si>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</si>
  <si>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</si>
  <si>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</si>
  <si>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</si>
  <si>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</si>
  <si>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</si>
  <si>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</si>
  <si>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</si>
  <si>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</si>
  <si>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</si>
  <si>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</si>
  <si>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</si>
  <si>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</si>
  <si>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</si>
  <si>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</si>
  <si>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</si>
  <si>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</si>
  <si>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</si>
  <si>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</si>
  <si>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</si>
  <si>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</si>
  <si>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</si>
  <si>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</si>
  <si>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</si>
  <si>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</si>
  <si>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</si>
  <si>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</si>
  <si>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</si>
  <si>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</si>
  <si>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</si>
  <si>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</si>
  <si>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</si>
  <si>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</si>
  <si>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</si>
  <si>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</si>
  <si>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</si>
  <si>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</si>
  <si>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</si>
  <si>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</si>
  <si>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</si>
  <si>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</si>
  <si>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</si>
  <si>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</si>
  <si>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</si>
  <si>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</si>
  <si>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</si>
  <si>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</si>
  <si>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</si>
  <si>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</si>
  <si>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</si>
  <si>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</si>
  <si>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</si>
  <si>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</si>
  <si>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</si>
  <si>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</si>
  <si>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</si>
  <si>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</si>
  <si>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</si>
  <si>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</si>
  <si>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</si>
  <si>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</si>
  <si>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</si>
  <si>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</si>
  <si>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</si>
  <si>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</si>
  <si>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</si>
  <si>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</si>
  <si>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</si>
  <si>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</si>
  <si>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</si>
  <si>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</si>
  <si>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</si>
  <si>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</si>
  <si>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</si>
  <si>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</si>
  <si>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</si>
  <si>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</si>
  <si>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</si>
  <si>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</si>
  <si>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</si>
  <si>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</si>
  <si>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</si>
  <si>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</si>
  <si>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</si>
  <si>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</si>
  <si>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</si>
  <si>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</si>
  <si>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</si>
  <si>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</si>
  <si>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</si>
  <si>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</si>
  <si>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</si>
  <si>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</si>
  <si>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</si>
  <si>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</si>
  <si>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</si>
  <si>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</si>
  <si>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</si>
  <si>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</si>
  <si>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</si>
  <si>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</si>
  <si>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</si>
  <si>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</si>
  <si>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</si>
  <si>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</si>
  <si>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</si>
  <si>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</si>
  <si>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</si>
  <si>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</si>
  <si>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</si>
  <si>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</si>
  <si>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</si>
  <si>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</si>
  <si>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</si>
  <si>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</si>
  <si>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</si>
  <si>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</si>
  <si>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</si>
  <si>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</si>
  <si>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</si>
  <si>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</si>
  <si>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</si>
  <si>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</si>
  <si>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</si>
  <si>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</si>
  <si>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</si>
  <si>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</si>
  <si>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</si>
  <si>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</si>
  <si>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</si>
  <si>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</si>
  <si>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</si>
  <si>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</si>
  <si>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</si>
  <si>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</si>
  <si>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</si>
  <si>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</si>
  <si>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</si>
  <si>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</si>
  <si>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</si>
  <si>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</si>
  <si>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</si>
  <si>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</si>
  <si>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</si>
  <si>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</si>
  <si>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</si>
  <si>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</si>
  <si>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</si>
  <si>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</si>
  <si>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</si>
  <si>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</si>
  <si>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</si>
  <si>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</si>
  <si>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</si>
  <si>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</si>
  <si>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</si>
  <si>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</si>
  <si>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</si>
  <si>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</si>
  <si>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</si>
  <si>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</si>
  <si>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</si>
  <si>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</si>
  <si>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</si>
  <si>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</si>
  <si>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</si>
  <si>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</si>
  <si>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</si>
  <si>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</si>
  <si>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</si>
  <si>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</si>
  <si>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</si>
  <si>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</si>
  <si>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</si>
  <si>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</si>
  <si>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</si>
  <si>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</si>
  <si>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</si>
  <si>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</si>
  <si>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</si>
  <si>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</si>
  <si>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</si>
  <si>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</si>
  <si>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</si>
  <si>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</si>
  <si>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</si>
  <si>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</si>
  <si>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</si>
  <si>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</si>
  <si>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</si>
  <si>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</si>
  <si>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</si>
  <si>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</si>
  <si>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</si>
  <si>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</si>
  <si>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</si>
  <si>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</si>
  <si>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</si>
  <si>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</si>
  <si>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</si>
  <si>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</si>
  <si>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</si>
  <si>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</si>
  <si>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</si>
  <si>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</si>
  <si>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</si>
  <si>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</si>
  <si>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</si>
  <si>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</si>
  <si>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</si>
  <si>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</si>
  <si>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</si>
  <si>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</si>
  <si>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</si>
  <si>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</si>
  <si>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</si>
  <si>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</si>
  <si>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</si>
  <si>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</si>
  <si>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</si>
  <si>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</si>
  <si>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</si>
  <si>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</si>
  <si>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</si>
  <si>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</si>
  <si>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</si>
  <si>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</si>
  <si>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</si>
  <si>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</si>
  <si>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</si>
  <si>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</si>
  <si>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</si>
  <si>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</si>
  <si>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</si>
  <si>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</si>
  <si>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</si>
  <si>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</si>
  <si>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</si>
  <si>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</si>
  <si>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</si>
  <si>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</si>
  <si>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</si>
  <si>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</si>
  <si>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</si>
  <si>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</si>
  <si>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</si>
  <si>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</si>
  <si>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</si>
  <si>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</si>
  <si>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</si>
  <si>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</si>
  <si>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</si>
  <si>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</si>
  <si>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</si>
  <si>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</si>
  <si>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</si>
  <si>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</si>
  <si>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</si>
  <si>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</si>
  <si>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</si>
  <si>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</si>
  <si>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</si>
  <si>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</si>
  <si>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</si>
  <si>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</si>
  <si>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</si>
  <si>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</si>
  <si>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</si>
  <si>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</si>
  <si>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</si>
  <si>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</si>
  <si>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</si>
  <si>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</si>
  <si>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</si>
  <si>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</si>
  <si>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</si>
  <si>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</si>
  <si>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</si>
  <si>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</si>
  <si>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</si>
  <si>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</si>
  <si>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</si>
  <si>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</si>
  <si>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</si>
  <si>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</si>
  <si>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</si>
  <si>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</si>
  <si>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</si>
  <si>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</si>
  <si>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</si>
  <si>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</si>
  <si>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</si>
  <si>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</si>
  <si>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</si>
  <si>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</si>
  <si>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</si>
  <si>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</si>
  <si>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</si>
  <si>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</si>
  <si>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</si>
  <si>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</si>
  <si>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</si>
  <si>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</si>
  <si>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</si>
  <si>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</si>
  <si>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</si>
  <si>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</si>
  <si>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</si>
  <si>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</si>
  <si>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</si>
  <si>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</si>
  <si>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</si>
  <si>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</si>
  <si>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</si>
  <si>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</si>
  <si>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</si>
  <si>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</si>
  <si>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</si>
  <si>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</si>
  <si>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</si>
  <si>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</si>
  <si>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</si>
  <si>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</si>
  <si>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</si>
  <si>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</si>
  <si>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</si>
  <si>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</si>
  <si>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</si>
  <si>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</si>
  <si>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</si>
  <si>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</si>
  <si>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</si>
  <si>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</si>
  <si>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</si>
  <si>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</si>
  <si>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</si>
  <si>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</si>
  <si>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</si>
  <si>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</si>
  <si>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</si>
  <si>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</si>
  <si>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</si>
  <si>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</si>
  <si>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</si>
  <si>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</si>
  <si>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</si>
  <si>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</si>
  <si>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</si>
  <si>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</si>
  <si>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</si>
  <si>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</si>
  <si>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</si>
  <si>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</si>
  <si>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</si>
  <si>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</si>
  <si>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</si>
  <si>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</si>
  <si>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</si>
  <si>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</si>
  <si>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</si>
  <si>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</si>
  <si>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</si>
  <si>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</si>
  <si>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</si>
  <si>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</si>
  <si>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</si>
  <si>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</si>
  <si>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</si>
  <si>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</si>
  <si>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</si>
  <si>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</si>
  <si>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</si>
  <si>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</si>
  <si>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</si>
  <si>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</si>
  <si>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</si>
  <si>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</si>
  <si>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</si>
  <si>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</si>
  <si>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</si>
  <si>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</si>
  <si>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</si>
  <si>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</si>
  <si>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</si>
  <si>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</si>
  <si>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</si>
  <si>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</si>
  <si>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</si>
  <si>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</si>
  <si>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</si>
  <si>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</si>
  <si>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</si>
  <si>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</si>
  <si>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</si>
  <si>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</si>
  <si>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</si>
  <si>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</si>
  <si>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</si>
  <si>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</si>
  <si>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</si>
  <si>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</si>
  <si>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</si>
  <si>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</si>
  <si>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</si>
  <si>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</si>
  <si>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</si>
  <si>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</si>
  <si>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</si>
  <si>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</si>
  <si>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</si>
  <si>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</si>
  <si>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</si>
  <si>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</si>
  <si>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</si>
  <si>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</si>
  <si>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</si>
  <si>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</si>
  <si>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</si>
  <si>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</si>
  <si>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</si>
  <si>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</si>
  <si>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</si>
  <si>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</si>
  <si>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</si>
  <si>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</si>
  <si>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</si>
  <si>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</si>
  <si>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</si>
  <si>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</si>
  <si>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</si>
  <si>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</si>
  <si>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</si>
  <si>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</si>
  <si>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</si>
  <si>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</si>
  <si>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</si>
  <si>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</si>
  <si>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</si>
  <si>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</si>
  <si>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</si>
  <si>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</si>
  <si>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</si>
  <si>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</si>
  <si>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</si>
  <si>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</si>
  <si>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</si>
  <si>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</si>
  <si>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</si>
  <si>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</si>
  <si>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</si>
  <si>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</si>
  <si>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</si>
  <si>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</si>
  <si>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</si>
  <si>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</si>
  <si>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</si>
  <si>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</si>
  <si>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</si>
  <si>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</si>
  <si>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</si>
  <si>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</si>
  <si>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</si>
  <si>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</si>
  <si>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</si>
  <si>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</si>
  <si>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</si>
  <si>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</si>
  <si>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</si>
  <si>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</si>
  <si>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</si>
  <si>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</si>
  <si>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</si>
  <si>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</si>
  <si>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</si>
  <si>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</si>
  <si>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</si>
  <si>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</si>
  <si>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</si>
  <si>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</si>
  <si>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</si>
  <si>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</si>
  <si>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</si>
  <si>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</si>
  <si>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</si>
  <si>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</si>
  <si>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</si>
  <si>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</si>
  <si>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</si>
  <si>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</si>
  <si>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</si>
  <si>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</si>
  <si>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</si>
  <si>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</si>
  <si>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</si>
  <si>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</si>
  <si>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</si>
  <si>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</si>
  <si>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</si>
  <si>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</si>
  <si>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</si>
  <si>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</si>
  <si>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</si>
  <si>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</si>
  <si>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</si>
  <si>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</si>
  <si>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</si>
  <si>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</si>
  <si>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</si>
  <si>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</si>
  <si>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</si>
  <si>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</si>
  <si>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</si>
  <si>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</si>
  <si>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</si>
  <si>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</si>
  <si>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</si>
  <si>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</si>
  <si>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</si>
  <si>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</si>
  <si>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</si>
  <si>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</si>
  <si>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</si>
  <si>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</si>
  <si>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</si>
  <si>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</si>
  <si>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</si>
  <si>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</si>
  <si>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</si>
  <si>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</si>
  <si>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</si>
  <si>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</si>
  <si>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</si>
  <si>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</si>
  <si>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</si>
  <si>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</si>
  <si>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</si>
  <si>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</si>
  <si>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</si>
  <si>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</si>
  <si>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</si>
  <si>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</si>
  <si>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</si>
  <si>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</si>
  <si>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</si>
  <si>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</si>
  <si>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</si>
  <si>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</si>
  <si>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</si>
  <si>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</si>
  <si>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</si>
  <si>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</si>
  <si>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</si>
  <si>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</si>
  <si>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</si>
  <si>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</si>
  <si>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</si>
  <si>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</si>
  <si>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</si>
  <si>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</si>
  <si>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</si>
  <si>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</si>
  <si>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</si>
  <si>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</si>
  <si>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</si>
  <si>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</si>
  <si>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</si>
  <si>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</si>
  <si>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</si>
  <si>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</si>
  <si>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</si>
  <si>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</si>
  <si>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</si>
  <si>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</si>
  <si>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</si>
  <si>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</si>
  <si>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</si>
  <si>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</si>
  <si>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</si>
  <si>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</si>
  <si>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</si>
  <si>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</si>
  <si>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</si>
  <si>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</si>
  <si>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</si>
  <si>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</si>
  <si>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</si>
  <si>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</si>
  <si>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</si>
  <si>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</si>
  <si>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</si>
  <si>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</si>
  <si>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</si>
  <si>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</si>
  <si>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</si>
  <si>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</si>
  <si>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</si>
  <si>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</si>
  <si>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</si>
  <si>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</si>
  <si>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</si>
  <si>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</si>
  <si>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</si>
  <si>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</si>
  <si>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</si>
  <si>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</si>
  <si>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</si>
  <si>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</si>
  <si>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</si>
  <si>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</si>
  <si>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</si>
  <si>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</si>
  <si>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</si>
  <si>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</si>
  <si>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</si>
  <si>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</si>
  <si>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</si>
  <si>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</si>
  <si>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</si>
  <si>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</si>
  <si>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</si>
  <si>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</si>
  <si>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</si>
  <si>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</si>
  <si>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</si>
  <si>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</si>
  <si>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</si>
  <si>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</si>
  <si>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</si>
  <si>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</si>
  <si>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</si>
  <si>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</si>
  <si>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</si>
  <si>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</si>
  <si>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</si>
  <si>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</si>
  <si>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</si>
  <si>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</si>
  <si>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</si>
  <si>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</si>
  <si>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</si>
  <si>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</si>
  <si>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</si>
  <si>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</si>
  <si>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</si>
  <si>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</si>
  <si>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</si>
  <si>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</si>
  <si>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</si>
  <si>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</si>
  <si>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</si>
  <si>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</si>
  <si>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</si>
  <si>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</si>
  <si>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</si>
  <si>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</si>
  <si>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</si>
  <si>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</si>
  <si>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</si>
  <si>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</si>
  <si>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</si>
  <si>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</si>
  <si>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</si>
  <si>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</si>
  <si>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</si>
  <si>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</si>
  <si>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</si>
  <si>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</si>
  <si>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</si>
  <si>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</si>
  <si>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</si>
  <si>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</si>
  <si>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</si>
  <si>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</si>
  <si>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</si>
  <si>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</si>
  <si>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</si>
  <si>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</si>
  <si>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</si>
  <si>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</si>
  <si>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</si>
  <si>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</si>
  <si>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</si>
  <si>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</si>
  <si>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</si>
  <si>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</si>
  <si>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</si>
  <si>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</si>
  <si>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</si>
  <si>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</si>
  <si>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</si>
  <si>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</si>
  <si>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</si>
  <si>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</si>
  <si>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</si>
  <si>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</si>
  <si>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</si>
  <si>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</si>
  <si>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</si>
  <si>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</si>
  <si>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</si>
  <si>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</si>
  <si>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</si>
  <si>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</si>
  <si>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</si>
  <si>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</si>
  <si>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</si>
  <si>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</si>
  <si>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</si>
  <si>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</si>
  <si>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</si>
  <si>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</si>
  <si>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</si>
  <si>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</si>
  <si>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</si>
  <si>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</si>
  <si>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</si>
  <si>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</si>
  <si>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</si>
  <si>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</si>
  <si>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</si>
  <si>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</si>
  <si>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</si>
  <si>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</si>
  <si>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</si>
  <si>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</si>
  <si>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</si>
  <si>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</si>
  <si>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</si>
  <si>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</si>
  <si>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</si>
  <si>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</si>
  <si>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</si>
  <si>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</si>
  <si>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</si>
  <si>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</si>
  <si>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</si>
  <si>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</si>
  <si>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</si>
  <si>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</si>
  <si>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</si>
  <si>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</si>
  <si>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</si>
  <si>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</si>
  <si>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</si>
  <si>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</si>
  <si>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</si>
  <si>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</si>
  <si>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</si>
  <si>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</si>
  <si>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</si>
  <si>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</si>
  <si>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</si>
  <si>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</si>
  <si>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</si>
  <si>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</si>
  <si>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</si>
  <si>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</si>
  <si>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</si>
  <si>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</si>
  <si>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</si>
  <si>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</si>
  <si>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</si>
  <si>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</si>
  <si>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</si>
  <si>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</si>
  <si>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</si>
  <si>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</si>
  <si>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</si>
  <si>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</si>
  <si>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</si>
  <si>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</si>
  <si>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</si>
  <si>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</si>
  <si>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</si>
  <si>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</si>
  <si>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</si>
  <si>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</si>
  <si>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</si>
  <si>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</si>
  <si>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</si>
  <si>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</si>
  <si>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</si>
  <si>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</si>
  <si>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</si>
  <si>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</si>
  <si>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</si>
  <si>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</si>
  <si>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</si>
  <si>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</si>
  <si>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</si>
  <si>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</si>
  <si>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</si>
  <si>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</si>
  <si>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</si>
  <si>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</si>
  <si>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</si>
  <si>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</si>
  <si>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</si>
  <si>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</si>
  <si>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</si>
  <si>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</si>
  <si>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</si>
  <si>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</si>
  <si>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</si>
  <si>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</si>
  <si>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</si>
  <si>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</si>
  <si>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</si>
  <si>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</si>
  <si>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</si>
  <si>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</si>
  <si>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</si>
  <si>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</si>
  <si>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</si>
  <si>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</si>
  <si>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</si>
  <si>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</si>
  <si>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</si>
  <si>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</si>
  <si>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</si>
  <si>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</si>
  <si>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</si>
  <si>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</si>
  <si>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</si>
  <si>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</si>
  <si>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</si>
  <si>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</si>
  <si>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</si>
  <si>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</si>
  <si>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</si>
  <si>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</si>
  <si>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</si>
  <si>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</si>
  <si>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</si>
  <si>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</si>
  <si>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</si>
  <si>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</si>
  <si>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</si>
  <si>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</si>
  <si>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</si>
  <si>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</si>
  <si>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</si>
  <si>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</si>
  <si>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</si>
  <si>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</si>
  <si>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</si>
  <si>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</si>
  <si>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</si>
  <si>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</si>
  <si>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</si>
  <si>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</si>
  <si>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</si>
  <si>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</si>
  <si>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</si>
  <si>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</si>
  <si>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</si>
  <si>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</si>
  <si>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</si>
  <si>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</si>
  <si>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</si>
  <si>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</si>
  <si>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</si>
  <si>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</si>
  <si>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</si>
  <si>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</si>
  <si>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</si>
  <si>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</si>
  <si>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</si>
  <si>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</si>
  <si>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</si>
  <si>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</si>
  <si>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</si>
  <si>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</si>
  <si>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</si>
  <si>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</si>
  <si>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</si>
  <si>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</si>
  <si>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</si>
  <si>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</si>
  <si>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</si>
  <si>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</si>
  <si>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</si>
  <si>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</si>
  <si>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</si>
  <si>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</si>
  <si>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</si>
  <si>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</si>
  <si>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</si>
  <si>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</si>
  <si>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</si>
  <si>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</si>
  <si>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</si>
  <si>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</si>
  <si>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</si>
  <si>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</si>
  <si>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</si>
  <si>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</si>
  <si>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</si>
  <si>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</si>
  <si>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</si>
  <si>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</si>
  <si>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</si>
  <si>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</si>
  <si>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</si>
  <si>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</si>
  <si>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</si>
  <si>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</si>
  <si>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</si>
  <si>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</si>
  <si>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</si>
  <si>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</si>
  <si>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</si>
  <si>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</si>
  <si>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</si>
  <si>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</si>
  <si>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</si>
  <si>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</si>
  <si>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</si>
  <si>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</si>
  <si>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</si>
  <si>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</si>
  <si>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</si>
  <si>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</si>
  <si>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</si>
  <si>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</si>
  <si>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</si>
  <si>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</si>
  <si>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</si>
  <si>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</si>
  <si>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</si>
  <si>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</si>
  <si>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</si>
  <si>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</si>
  <si>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</si>
  <si>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</si>
  <si>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</si>
  <si>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</si>
  <si>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</si>
  <si>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</si>
  <si>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</si>
  <si>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</si>
  <si>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</si>
  <si>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</si>
  <si>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</si>
  <si>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</si>
  <si>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</si>
  <si>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</si>
  <si>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</si>
  <si>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</si>
  <si>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</si>
  <si>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</si>
  <si>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</si>
  <si>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</si>
  <si>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</si>
  <si>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</si>
  <si>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</si>
  <si>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</si>
  <si>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</si>
  <si>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</si>
  <si>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</si>
  <si>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</si>
  <si>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</si>
  <si>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</si>
  <si>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</si>
  <si>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</si>
  <si>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</si>
  <si>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</si>
  <si>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</si>
  <si>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</si>
  <si>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</si>
  <si>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</si>
  <si>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</si>
  <si>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</si>
  <si>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</si>
  <si>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</si>
  <si>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</si>
  <si>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</si>
  <si>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</si>
  <si>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</si>
  <si>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</si>
  <si>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</si>
  <si>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</si>
  <si>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</si>
  <si>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</si>
  <si>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</si>
  <si>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</si>
  <si>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</si>
  <si>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</si>
  <si>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</si>
  <si>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</si>
  <si>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</si>
  <si>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</si>
  <si>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</si>
  <si>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</si>
  <si>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</si>
  <si>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</si>
  <si>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</si>
  <si>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</si>
  <si>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</si>
  <si>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</si>
  <si>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</si>
  <si>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</si>
  <si>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</si>
  <si>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</si>
  <si>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</si>
  <si>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</si>
  <si>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</si>
  <si>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</si>
  <si>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</si>
  <si>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</si>
  <si>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</si>
  <si>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</si>
  <si>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</si>
  <si>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</si>
  <si>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</si>
  <si>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</si>
  <si>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</si>
  <si>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</si>
  <si>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</si>
  <si>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</si>
  <si>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</si>
  <si>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</si>
  <si>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</si>
  <si>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</si>
  <si>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</si>
  <si>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</si>
  <si>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</si>
  <si>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</si>
  <si>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</si>
  <si>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</si>
  <si>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</si>
  <si>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</si>
  <si>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</si>
  <si>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</si>
  <si>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</si>
  <si>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</si>
  <si>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</si>
  <si>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</si>
  <si>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</si>
  <si>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</si>
  <si>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</si>
  <si>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</si>
  <si>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</si>
  <si>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</si>
  <si>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</si>
  <si>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</si>
  <si>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</si>
  <si>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</si>
  <si>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</si>
  <si>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</si>
  <si>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</si>
  <si>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</si>
  <si>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</si>
  <si>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</si>
  <si>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</si>
  <si>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</si>
  <si>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</si>
  <si>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</si>
  <si>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</si>
  <si>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</si>
  <si>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</si>
  <si>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</si>
  <si>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</si>
  <si>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</si>
  <si>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</si>
  <si>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</si>
  <si>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</si>
  <si>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</si>
  <si>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</si>
  <si>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</si>
  <si>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</si>
  <si>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</si>
  <si>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</si>
  <si>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</si>
  <si>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</si>
  <si>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</si>
  <si>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</si>
  <si>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</si>
  <si>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</si>
  <si>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</si>
  <si>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</si>
  <si>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</si>
  <si>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</si>
  <si>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</si>
  <si>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</si>
  <si>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</si>
  <si>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</si>
  <si>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</si>
  <si>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</si>
  <si>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</si>
  <si>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</si>
  <si>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</si>
  <si>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</si>
  <si>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</si>
  <si>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</si>
  <si>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</si>
  <si>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</si>
  <si>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</si>
  <si>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</si>
  <si>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</si>
  <si>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</si>
  <si>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</si>
  <si>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</si>
  <si>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</si>
  <si>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</si>
  <si>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</si>
  <si>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</si>
  <si>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</si>
  <si>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</si>
  <si>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</si>
  <si>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</si>
  <si>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</si>
  <si>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</si>
  <si>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</si>
  <si>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</si>
  <si>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</si>
  <si>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</si>
  <si>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</si>
  <si>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</si>
  <si>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</si>
  <si>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</si>
  <si>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</si>
  <si>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</si>
  <si>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</si>
  <si>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</si>
  <si>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</si>
  <si>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</si>
  <si>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</si>
  <si>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</si>
  <si>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</si>
  <si>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</si>
  <si>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</si>
  <si>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</si>
  <si>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</si>
  <si>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</si>
  <si>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</si>
  <si>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</si>
  <si>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</si>
  <si>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</si>
  <si>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</si>
  <si>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</si>
  <si>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</si>
  <si>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</si>
  <si>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</si>
  <si>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</si>
  <si>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</si>
  <si>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</si>
  <si>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</si>
  <si>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</si>
  <si>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</si>
  <si>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</si>
  <si>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</si>
  <si>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</si>
  <si>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</si>
  <si>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</si>
  <si>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</si>
  <si>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</si>
  <si>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</si>
  <si>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</si>
  <si>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</si>
  <si>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</si>
  <si>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</si>
  <si>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</si>
  <si>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</si>
  <si>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</si>
  <si>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</si>
  <si>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</si>
  <si>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</si>
  <si>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</si>
  <si>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</si>
  <si>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</si>
  <si>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</si>
  <si>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</si>
  <si>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</si>
  <si>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</si>
  <si>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</si>
  <si>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</si>
  <si>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</si>
  <si>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</si>
  <si>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</si>
  <si>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</si>
  <si>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</si>
  <si>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</si>
  <si>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</si>
  <si>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</si>
  <si>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</si>
  <si>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</si>
  <si>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</si>
  <si>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</si>
  <si>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</si>
  <si>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</si>
  <si>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</si>
  <si>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</si>
  <si>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</si>
  <si>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</si>
  <si>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</si>
  <si>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</si>
  <si>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</si>
  <si>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</si>
  <si>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</si>
  <si>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</si>
  <si>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</si>
  <si>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</si>
  <si>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</si>
  <si>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</si>
  <si>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</si>
  <si>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</si>
  <si>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</si>
  <si>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</si>
  <si>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</si>
  <si>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</si>
  <si>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</si>
  <si>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</si>
  <si>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</si>
  <si>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</si>
  <si>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</si>
  <si>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</si>
  <si>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</si>
  <si>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</si>
  <si>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</si>
  <si>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</si>
  <si>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</si>
  <si>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</si>
  <si>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</si>
  <si>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</si>
  <si>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</si>
  <si>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</si>
  <si>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</si>
  <si>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</si>
  <si>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</si>
  <si>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</si>
  <si>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</si>
  <si>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</si>
  <si>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</si>
  <si>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</si>
  <si>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</si>
  <si>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</si>
  <si>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</si>
  <si>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</si>
  <si>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</si>
  <si>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</si>
  <si>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</si>
  <si>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</si>
  <si>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</si>
  <si>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</si>
  <si>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</si>
  <si>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</si>
  <si>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</si>
  <si>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</si>
  <si>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</si>
  <si>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</si>
  <si>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</si>
  <si>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</si>
  <si>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</si>
  <si>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</si>
  <si>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</si>
  <si>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</si>
  <si>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</si>
  <si>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</si>
  <si>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</si>
  <si>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</si>
  <si>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</si>
  <si>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</si>
  <si>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</si>
  <si>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</si>
  <si>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</si>
  <si>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</si>
  <si>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</si>
  <si>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</si>
  <si>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</si>
  <si>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</si>
  <si>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</si>
  <si>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</si>
  <si>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</si>
  <si>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</si>
  <si>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</si>
  <si>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</si>
  <si>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</si>
  <si>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</si>
  <si>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</si>
  <si>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</si>
  <si>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</si>
  <si>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</si>
  <si>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</si>
  <si>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</si>
  <si>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</si>
  <si>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</si>
  <si>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</si>
  <si>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</si>
  <si>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</si>
  <si>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</si>
  <si>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</si>
  <si>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</si>
  <si>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</si>
  <si>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</si>
  <si>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</si>
  <si>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</si>
  <si>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</si>
  <si>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</si>
  <si>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</si>
  <si>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</si>
  <si>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</si>
  <si>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</si>
  <si>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</si>
  <si>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</si>
  <si>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</si>
  <si>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</si>
  <si>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</si>
  <si>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</si>
  <si>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</si>
  <si>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</si>
  <si>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</si>
  <si>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</si>
  <si>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</si>
  <si>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</si>
  <si>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</si>
  <si>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</si>
  <si>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</si>
  <si>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</si>
  <si>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</si>
  <si>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</si>
  <si>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</si>
  <si>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</si>
  <si>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</si>
  <si>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</si>
  <si>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</si>
  <si>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</si>
  <si>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</si>
  <si>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</si>
  <si>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</si>
  <si>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</si>
  <si>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</si>
  <si>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</si>
  <si>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</si>
  <si>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</si>
  <si>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</si>
  <si>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</si>
  <si>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</si>
  <si>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</si>
  <si>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</si>
  <si>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</si>
  <si>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</si>
  <si>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</si>
  <si>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</si>
  <si>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</si>
  <si>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</si>
  <si>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</si>
  <si>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</si>
  <si>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</si>
  <si>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</si>
  <si>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</si>
  <si>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</si>
  <si>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</si>
  <si>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</si>
  <si>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</si>
  <si>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</si>
  <si>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</si>
  <si>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</si>
  <si>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</si>
  <si>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</si>
  <si>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</si>
  <si>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</si>
  <si>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</si>
  <si>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</si>
  <si>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</si>
  <si>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</si>
  <si>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</si>
  <si>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</si>
  <si>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</si>
  <si>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</si>
  <si>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</si>
  <si>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</si>
  <si>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</si>
  <si>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</si>
  <si>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</si>
  <si>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</si>
  <si>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</si>
  <si>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</si>
  <si>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</si>
  <si>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</si>
  <si>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</si>
  <si>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</si>
  <si>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</si>
  <si>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</si>
  <si>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</si>
  <si>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</si>
  <si>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</si>
  <si>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</si>
  <si>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</si>
  <si>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</si>
  <si>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</si>
  <si>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</si>
  <si>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</si>
  <si>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</si>
  <si>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</si>
  <si>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</si>
  <si>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</si>
  <si>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</si>
  <si>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</si>
  <si>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</si>
  <si>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</si>
  <si>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</si>
  <si>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</si>
  <si>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</si>
  <si>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</si>
  <si>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</si>
  <si>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</si>
  <si>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</si>
  <si>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</si>
  <si>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</si>
  <si>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</si>
  <si>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</si>
  <si>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</si>
  <si>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</si>
  <si>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</si>
  <si>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</si>
  <si>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</si>
  <si>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</si>
  <si>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</si>
  <si>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</si>
  <si>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</si>
  <si>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</si>
  <si>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</si>
  <si>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</si>
  <si>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</si>
  <si>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</si>
  <si>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</si>
  <si>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</si>
  <si>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</si>
  <si>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</si>
  <si>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</si>
  <si>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</si>
  <si>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</si>
  <si>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</si>
  <si>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</si>
  <si>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</si>
  <si>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</si>
  <si>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</si>
  <si>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</si>
  <si>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</si>
  <si>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</si>
  <si>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</si>
  <si>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</si>
  <si>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</si>
  <si>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</si>
  <si>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</si>
  <si>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</si>
  <si>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</si>
  <si>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</si>
  <si>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</si>
  <si>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</si>
  <si>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</si>
  <si>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</si>
  <si>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</si>
  <si>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</si>
  <si>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</si>
  <si>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</si>
  <si>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</si>
  <si>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</si>
  <si>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</si>
  <si>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</si>
  <si>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</si>
  <si>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</si>
  <si>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</si>
  <si>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</si>
  <si>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</si>
  <si>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</si>
  <si>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</si>
  <si>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</si>
  <si>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</si>
  <si>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</si>
  <si>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</si>
  <si>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</si>
  <si>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</si>
  <si>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</si>
  <si>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</si>
  <si>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</si>
  <si>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</si>
  <si>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</si>
  <si>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</si>
  <si>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</si>
  <si>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</si>
  <si>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</si>
  <si>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</si>
  <si>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</si>
  <si>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</si>
  <si>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</si>
  <si>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</si>
  <si>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</si>
  <si>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</si>
  <si>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</si>
  <si>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</si>
  <si>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</si>
  <si>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</si>
  <si>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</si>
  <si>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</si>
  <si>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</si>
  <si>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</si>
  <si>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</si>
  <si>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</si>
  <si>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</si>
  <si>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</si>
  <si>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</si>
  <si>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</si>
  <si>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</si>
  <si>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</si>
  <si>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</si>
  <si>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</si>
  <si>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</si>
  <si>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</si>
  <si>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</si>
  <si>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</si>
  <si>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</si>
  <si>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</si>
  <si>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</si>
  <si>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</si>
  <si>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</si>
  <si>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</si>
  <si>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</si>
  <si>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</si>
  <si>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</si>
  <si>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</si>
  <si>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</si>
  <si>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</si>
  <si>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</si>
  <si>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</si>
  <si>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</si>
  <si>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</si>
  <si>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</si>
  <si>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</si>
  <si>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</si>
  <si>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</si>
  <si>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</si>
  <si>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</si>
  <si>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</si>
  <si>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</si>
  <si>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</si>
  <si>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</si>
  <si>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</si>
  <si>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</si>
  <si>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</si>
  <si>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</si>
  <si>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</si>
  <si>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</si>
  <si>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</si>
  <si>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</si>
  <si>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</si>
  <si>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</si>
  <si>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</si>
  <si>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</si>
  <si>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</si>
  <si>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</si>
  <si>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</si>
  <si>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</si>
  <si>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</si>
  <si>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</si>
  <si>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</si>
  <si>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</si>
  <si>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</si>
  <si>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</si>
  <si>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</si>
  <si>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</si>
  <si>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</si>
  <si>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</si>
  <si>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</si>
  <si>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</si>
  <si>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</si>
  <si>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</si>
  <si>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</si>
  <si>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</si>
  <si>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</si>
  <si>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</si>
  <si>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</si>
  <si>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</si>
  <si>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</si>
  <si>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</si>
  <si>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</si>
  <si>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</si>
  <si>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</si>
  <si>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</si>
  <si>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</si>
  <si>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</si>
  <si>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</si>
  <si>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</si>
  <si>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</si>
  <si>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</si>
  <si>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</si>
  <si>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</si>
  <si>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</si>
  <si>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</si>
  <si>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</si>
  <si>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</si>
  <si>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</si>
  <si>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</si>
  <si>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</si>
  <si>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</si>
  <si>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</si>
  <si>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</si>
  <si>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</si>
  <si>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</si>
  <si>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</si>
  <si>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</si>
  <si>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</si>
  <si>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</si>
  <si>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</si>
  <si>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</si>
  <si>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</si>
  <si>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</si>
  <si>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</si>
  <si>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</si>
  <si>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</si>
  <si>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</si>
  <si>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</si>
  <si>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</si>
  <si>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</si>
  <si>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</si>
  <si>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</si>
  <si>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</si>
  <si>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</si>
  <si>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</si>
  <si>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</si>
  <si>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</si>
  <si>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</si>
  <si>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</si>
  <si>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</si>
  <si>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</si>
  <si>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</si>
  <si>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</si>
  <si>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</si>
  <si>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</si>
  <si>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</si>
  <si>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</si>
  <si>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</si>
  <si>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</si>
  <si>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</si>
  <si>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</si>
  <si>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</si>
  <si>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</si>
  <si>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</si>
  <si>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</si>
  <si>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</si>
  <si>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</si>
  <si>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</si>
  <si>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</si>
  <si>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</si>
  <si>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</si>
  <si>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</si>
  <si>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</si>
  <si>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</si>
  <si>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</si>
  <si>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</si>
  <si>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</si>
  <si>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</si>
  <si>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</si>
  <si>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</si>
  <si>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</si>
  <si>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</si>
  <si>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</si>
  <si>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</si>
  <si>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</si>
  <si>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</si>
  <si>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</si>
  <si>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</si>
  <si>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</si>
  <si>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</si>
  <si>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</si>
  <si>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</si>
  <si>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</si>
  <si>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</si>
  <si>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</si>
  <si>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</si>
  <si>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</si>
  <si>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</si>
  <si>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</si>
  <si>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</si>
  <si>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</si>
  <si>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</si>
  <si>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</si>
  <si>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</si>
  <si>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</si>
  <si>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</si>
  <si>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</si>
  <si>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</si>
  <si>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</si>
  <si>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</si>
  <si>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</si>
  <si>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</si>
  <si>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</si>
  <si>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</si>
  <si>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</si>
  <si>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</si>
  <si>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</si>
  <si>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</si>
  <si>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</si>
  <si>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</si>
  <si>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</si>
  <si>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</si>
  <si>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</si>
  <si>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</si>
  <si>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</si>
  <si>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</si>
  <si>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</si>
  <si>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</si>
  <si>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</si>
  <si>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</si>
  <si>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</si>
  <si>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</si>
  <si>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</si>
  <si>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</si>
  <si>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</si>
  <si>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</si>
  <si>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</si>
  <si>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</si>
  <si>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</si>
  <si>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</si>
  <si>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</si>
  <si>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</si>
  <si>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</si>
  <si>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</si>
  <si>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</si>
  <si>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</si>
  <si>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</si>
  <si>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</si>
  <si>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</si>
  <si>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</si>
  <si>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</si>
  <si>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</si>
  <si>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</si>
  <si>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</si>
  <si>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</si>
  <si>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</si>
  <si>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</si>
  <si>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</si>
  <si>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</si>
  <si>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</si>
  <si>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</si>
  <si>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</si>
  <si>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</si>
  <si>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</si>
  <si>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</si>
  <si>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</si>
  <si>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</si>
  <si>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</si>
  <si>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</si>
  <si>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</si>
  <si>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</si>
  <si>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</si>
  <si>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</si>
  <si>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</si>
  <si>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</si>
  <si>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</si>
  <si>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</si>
  <si>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</si>
  <si>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</si>
  <si>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</si>
  <si>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</si>
  <si>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</si>
  <si>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</si>
  <si>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</si>
  <si>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</si>
  <si>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</si>
  <si>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</si>
  <si>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</si>
  <si>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</si>
  <si>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</si>
  <si>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</si>
  <si>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</si>
  <si>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</si>
  <si>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</si>
  <si>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</si>
  <si>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</si>
  <si>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</si>
  <si>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</si>
  <si>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</si>
  <si>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</si>
  <si>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</si>
  <si>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</si>
  <si>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</si>
  <si>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</si>
  <si>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</si>
  <si>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</si>
  <si>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</si>
  <si>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</si>
  <si>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</si>
  <si>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</si>
  <si>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</si>
  <si>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</si>
  <si>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</si>
  <si>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</si>
  <si>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</si>
  <si>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</si>
  <si>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</si>
  <si>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</si>
  <si>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</si>
  <si>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</si>
  <si>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</si>
  <si>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</si>
  <si>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</si>
  <si>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</si>
  <si>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</si>
  <si>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</si>
  <si>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</si>
  <si>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</si>
  <si>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</si>
  <si>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</si>
  <si>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</si>
  <si>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</si>
  <si>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</si>
  <si>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</si>
  <si>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</si>
  <si>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</si>
  <si>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</si>
  <si>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</si>
  <si>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</si>
  <si>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</si>
  <si>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</si>
  <si>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</si>
  <si>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</si>
  <si>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</si>
  <si>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</si>
  <si>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</si>
  <si>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</si>
  <si>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</si>
  <si>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</si>
  <si>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</si>
  <si>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</si>
  <si>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</si>
  <si>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</si>
  <si>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</si>
  <si>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</si>
  <si>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</si>
  <si>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</si>
  <si>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</si>
  <si>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</si>
  <si>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</si>
  <si>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</si>
  <si>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</si>
  <si>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</si>
  <si>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</si>
  <si>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</si>
  <si>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</si>
  <si>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</si>
  <si>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</si>
  <si>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</si>
  <si>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</si>
  <si>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</si>
  <si>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</si>
  <si>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</si>
  <si>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</si>
  <si>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</si>
  <si>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</si>
  <si>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</si>
  <si>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</si>
  <si>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</si>
  <si>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</si>
  <si>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</si>
  <si>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</si>
  <si>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</si>
  <si>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</si>
  <si>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</si>
  <si>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</si>
  <si>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</si>
  <si>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</si>
  <si>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</si>
  <si>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</si>
  <si>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</si>
  <si>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</si>
  <si>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</si>
  <si>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</si>
  <si>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</si>
  <si>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</si>
  <si>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</si>
  <si>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</si>
  <si>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</si>
  <si>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</si>
  <si>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</si>
  <si>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</si>
  <si>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</si>
  <si>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</si>
  <si>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</si>
  <si>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</si>
  <si>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</si>
  <si>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</si>
  <si>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</si>
  <si>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</si>
  <si>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</si>
  <si>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</si>
  <si>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</si>
  <si>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</si>
  <si>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</si>
  <si>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</si>
  <si>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</si>
  <si>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</si>
  <si>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</si>
  <si>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</si>
  <si>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</si>
  <si>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</si>
  <si>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</si>
  <si>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</si>
  <si>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</si>
  <si>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</si>
  <si>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</si>
  <si>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</si>
  <si>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</si>
  <si>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</si>
  <si>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</si>
  <si>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</si>
  <si>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</si>
  <si>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</si>
  <si>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</si>
  <si>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</si>
  <si>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</si>
  <si>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</si>
  <si>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</si>
  <si>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</si>
  <si>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</si>
  <si>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</si>
  <si>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</si>
  <si>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</si>
  <si>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</si>
  <si>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</si>
  <si>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</si>
  <si>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</si>
  <si>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</si>
  <si>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</si>
  <si>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</si>
  <si>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</si>
  <si>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</si>
  <si>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</si>
  <si>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</si>
  <si>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</si>
  <si>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</si>
  <si>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</si>
  <si>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</si>
  <si>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</si>
  <si>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</si>
  <si>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</si>
  <si>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</si>
  <si>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</si>
  <si>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</si>
  <si>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</si>
  <si>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</si>
  <si>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</si>
  <si>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</si>
  <si>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</si>
  <si>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</si>
  <si>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</si>
  <si>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</si>
  <si>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</si>
  <si>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</si>
  <si>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</si>
  <si>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</si>
  <si>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</si>
  <si>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</si>
  <si>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</si>
  <si>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</si>
  <si>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</si>
  <si>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</si>
  <si>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</si>
  <si>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</si>
  <si>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</si>
  <si>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</si>
  <si>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</si>
  <si>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</si>
  <si>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</si>
  <si>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</si>
  <si>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</si>
  <si>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</si>
  <si>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</si>
  <si>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</si>
  <si>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</si>
  <si>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</si>
  <si>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</si>
  <si>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</si>
  <si>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</si>
  <si>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</si>
  <si>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</si>
  <si>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</si>
  <si>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</si>
  <si>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</si>
  <si>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</si>
  <si>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</si>
  <si>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</si>
  <si>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</si>
  <si>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</si>
  <si>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</si>
  <si>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</si>
  <si>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</si>
  <si>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</si>
  <si>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</si>
  <si>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</si>
  <si>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</si>
  <si>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</si>
  <si>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</si>
  <si>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</si>
  <si>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</si>
  <si>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</si>
  <si>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</si>
  <si>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</si>
  <si>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</si>
  <si>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</si>
  <si>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</si>
  <si>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</si>
  <si>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</si>
  <si>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</si>
  <si>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</si>
  <si>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</si>
  <si>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</si>
  <si>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</si>
  <si>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</si>
  <si>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</si>
  <si>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</si>
  <si>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</si>
  <si>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</si>
  <si>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</si>
  <si>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</si>
  <si>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</si>
  <si>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</si>
  <si>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</si>
  <si>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</si>
  <si>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</si>
  <si>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</si>
  <si>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</si>
  <si>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</si>
  <si>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</si>
  <si>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</si>
  <si>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</si>
  <si>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</si>
  <si>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</si>
  <si>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</si>
  <si>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</si>
  <si>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</si>
  <si>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</si>
  <si>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</si>
  <si>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</si>
  <si>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</si>
  <si>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</si>
  <si>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</si>
  <si>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</si>
  <si>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</si>
  <si>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</si>
  <si>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</si>
  <si>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</si>
  <si>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</si>
  <si>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</si>
  <si>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</si>
  <si>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</si>
  <si>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</si>
  <si>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</si>
  <si>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</si>
  <si>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</si>
  <si>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</si>
  <si>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</si>
  <si>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</si>
  <si>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</si>
  <si>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</si>
  <si>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</si>
  <si>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</si>
  <si>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</si>
  <si>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</si>
  <si>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</si>
  <si>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</si>
  <si>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</si>
  <si>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</si>
  <si>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</si>
  <si>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</si>
  <si>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</si>
  <si>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</si>
  <si>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</si>
  <si>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</si>
  <si>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</si>
  <si>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</si>
  <si>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</si>
  <si>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</si>
  <si>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</si>
  <si>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</si>
  <si>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</si>
  <si>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</si>
  <si>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</si>
  <si>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</si>
  <si>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</si>
  <si>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</si>
  <si>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</si>
  <si>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</si>
  <si>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</si>
  <si>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</si>
  <si>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</si>
  <si>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</si>
  <si>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</si>
  <si>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</si>
  <si>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</si>
  <si>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</si>
  <si>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</si>
  <si>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</si>
  <si>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</si>
  <si>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</si>
  <si>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</si>
  <si>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</si>
  <si>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</si>
  <si>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</si>
  <si>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</si>
  <si>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</si>
  <si>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</si>
  <si>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</si>
  <si>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</si>
  <si>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</si>
  <si>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</si>
  <si>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</si>
  <si>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</si>
  <si>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</si>
  <si>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</si>
  <si>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</si>
  <si>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</si>
  <si>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</si>
  <si>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</si>
  <si>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</si>
  <si>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</si>
  <si>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</si>
  <si>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</si>
  <si>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</si>
  <si>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</si>
  <si>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</si>
  <si>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</si>
  <si>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</si>
  <si>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</si>
  <si>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</si>
  <si>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</si>
  <si>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</si>
  <si>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</si>
  <si>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</si>
  <si>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</si>
  <si>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</si>
  <si>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</si>
  <si>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</si>
  <si>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</si>
  <si>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</si>
  <si>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</si>
  <si>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</si>
  <si>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</si>
  <si>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</si>
  <si>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</si>
  <si>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</si>
  <si>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</si>
  <si>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</si>
  <si>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</si>
  <si>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</si>
  <si>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</si>
  <si>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</si>
  <si>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</si>
  <si>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</si>
  <si>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</si>
  <si>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</si>
  <si>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</si>
  <si>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</si>
  <si>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</si>
  <si>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</si>
  <si>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</si>
  <si>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</si>
  <si>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</si>
  <si>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</si>
  <si>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</si>
  <si>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</si>
  <si>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</si>
  <si>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</si>
  <si>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</si>
  <si>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</si>
  <si>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</si>
  <si>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</si>
  <si>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</si>
  <si>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</si>
  <si>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</si>
  <si>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</si>
  <si>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</si>
  <si>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</si>
  <si>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</si>
  <si>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</si>
  <si>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</si>
  <si>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</si>
  <si>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</si>
  <si>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</si>
  <si>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</si>
  <si>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</si>
  <si>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</si>
  <si>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</si>
  <si>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</si>
  <si>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</si>
  <si>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</si>
  <si>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</si>
  <si>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</si>
  <si>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</si>
  <si>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</si>
  <si>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</si>
  <si>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</si>
  <si>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</si>
  <si>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</si>
  <si>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</si>
  <si>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</si>
  <si>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</si>
  <si>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</si>
  <si>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</si>
  <si>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</si>
  <si>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</si>
  <si>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</si>
  <si>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</si>
  <si>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</si>
  <si>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</si>
  <si>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</si>
  <si>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</si>
  <si>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</si>
  <si>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</si>
  <si>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</si>
  <si>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</si>
  <si>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</si>
  <si>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</si>
  <si>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</si>
  <si>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</si>
  <si>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</si>
  <si>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</si>
  <si>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</si>
  <si>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</si>
  <si>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</si>
  <si>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</si>
  <si>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</si>
  <si>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</si>
  <si>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</si>
  <si>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</si>
  <si>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</si>
  <si>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</si>
  <si>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</si>
  <si>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</si>
  <si>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</si>
  <si>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</si>
  <si>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</si>
  <si>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</si>
  <si>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</si>
  <si>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</si>
  <si>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</si>
  <si>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</si>
  <si>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</si>
  <si>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</si>
  <si>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</si>
  <si>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</si>
  <si>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</si>
  <si>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</si>
  <si>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</si>
  <si>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</si>
  <si>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</si>
  <si>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</si>
  <si>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</si>
  <si>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</si>
  <si>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</si>
  <si>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</si>
  <si>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</si>
  <si>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</si>
  <si>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</si>
  <si>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</si>
  <si>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</si>
  <si>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</si>
  <si>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</si>
  <si>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</si>
  <si>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</si>
  <si>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</si>
  <si>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</si>
  <si>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</si>
  <si>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</si>
  <si>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</si>
  <si>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</si>
  <si>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</si>
  <si>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</si>
  <si>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</si>
  <si>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</si>
  <si>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</si>
  <si>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</si>
  <si>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</si>
  <si>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</si>
  <si>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</si>
  <si>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</si>
  <si>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</si>
  <si>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</si>
  <si>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</si>
  <si>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</si>
  <si>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</si>
  <si>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</si>
  <si>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</si>
  <si>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</si>
  <si>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</si>
  <si>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</si>
  <si>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</si>
  <si>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</si>
  <si>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</si>
  <si>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</si>
  <si>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</si>
  <si>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</si>
  <si>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</si>
  <si>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</si>
  <si>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</si>
  <si>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</si>
  <si>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</si>
  <si>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</si>
  <si>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</si>
  <si>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</si>
  <si>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</si>
  <si>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</si>
  <si>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</si>
  <si>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</si>
  <si>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</si>
  <si>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</si>
  <si>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</si>
  <si>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</si>
  <si>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</si>
  <si>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</si>
  <si>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</si>
  <si>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</si>
  <si>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</si>
  <si>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</si>
  <si>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</si>
  <si>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</si>
  <si>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</si>
  <si>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</si>
  <si>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</si>
  <si>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</si>
  <si>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</si>
  <si>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</si>
  <si>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</si>
  <si>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</si>
  <si>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</si>
  <si>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</si>
  <si>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</si>
  <si>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</si>
  <si>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</si>
  <si>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</si>
  <si>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</si>
  <si>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</si>
  <si>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</si>
  <si>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</si>
  <si>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</si>
  <si>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</si>
  <si>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</si>
  <si>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</si>
  <si>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</si>
  <si>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</si>
  <si>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</si>
  <si>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</si>
  <si>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</si>
  <si>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</si>
  <si>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</si>
  <si>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</si>
  <si>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</si>
  <si>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</si>
  <si>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</si>
  <si>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</si>
  <si>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</si>
  <si>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</si>
  <si>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</si>
  <si>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</si>
  <si>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</si>
  <si>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</si>
  <si>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</si>
  <si>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</si>
  <si>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</si>
  <si>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</si>
  <si>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</si>
  <si>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</si>
  <si>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</si>
  <si>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</si>
  <si>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</si>
  <si>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</si>
  <si>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</si>
  <si>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</si>
  <si>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</si>
  <si>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</si>
  <si>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</si>
  <si>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</si>
  <si>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</si>
  <si>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</si>
  <si>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</si>
  <si>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</si>
  <si>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</si>
  <si>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</si>
  <si>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</si>
  <si>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</si>
  <si>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</si>
  <si>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</si>
  <si>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</si>
  <si>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</si>
  <si>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</si>
  <si>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</si>
  <si>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</si>
  <si>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</si>
  <si>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</si>
  <si>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</si>
  <si>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</si>
  <si>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</si>
  <si>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</si>
  <si>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</si>
  <si>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</si>
  <si>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</si>
  <si>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</si>
  <si>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</si>
  <si>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</si>
  <si>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</si>
  <si>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</si>
  <si>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</si>
  <si>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</si>
  <si>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</si>
  <si>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</si>
  <si>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</si>
  <si>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</si>
  <si>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</si>
  <si>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</si>
  <si>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</si>
  <si>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</si>
  <si>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</si>
  <si>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</si>
  <si>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</si>
  <si>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</si>
  <si>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</si>
  <si>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</si>
  <si>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</si>
  <si>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</si>
  <si>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</si>
  <si>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</si>
  <si>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</si>
  <si>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</si>
  <si>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</si>
  <si>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</si>
  <si>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</si>
  <si>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</si>
  <si>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</si>
  <si>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</si>
  <si>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</si>
  <si>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</si>
  <si>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</si>
  <si>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</si>
  <si>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</si>
  <si>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</si>
  <si>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</si>
  <si>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</si>
  <si>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</si>
  <si>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</si>
  <si>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</si>
  <si>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</si>
  <si>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</si>
  <si>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</si>
  <si>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</si>
  <si>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</si>
  <si>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</si>
  <si>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</si>
  <si>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</si>
  <si>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</si>
  <si>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</si>
  <si>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</si>
  <si>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</si>
  <si>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</si>
  <si>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</si>
  <si>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</si>
  <si>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</si>
  <si>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</si>
  <si>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</si>
  <si>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</si>
  <si>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</si>
  <si>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</si>
  <si>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</si>
  <si>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</si>
  <si>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</si>
  <si>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</si>
  <si>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</si>
  <si>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</si>
  <si>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</si>
  <si>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</si>
  <si>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</si>
  <si>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</si>
  <si>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</si>
  <si>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</si>
  <si>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</si>
  <si>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</si>
  <si>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</si>
  <si>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</si>
  <si>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</si>
  <si>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</si>
  <si>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</si>
  <si>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</si>
  <si>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</si>
  <si>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</si>
  <si>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</si>
  <si>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</si>
  <si>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</si>
  <si>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</si>
  <si>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</si>
  <si>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</si>
  <si>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</si>
  <si>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</si>
  <si>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</si>
  <si>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</si>
  <si>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</si>
  <si>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</si>
  <si>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</si>
  <si>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</si>
  <si>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</si>
  <si>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</si>
  <si>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</si>
  <si>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</si>
  <si>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</si>
  <si>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</si>
  <si>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</si>
  <si>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</si>
  <si>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</si>
  <si>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</si>
  <si>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</si>
  <si>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</si>
  <si>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</si>
  <si>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</si>
  <si>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</si>
  <si>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</si>
  <si>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</si>
  <si>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</si>
  <si>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</si>
  <si>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</si>
  <si>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</si>
  <si>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</si>
  <si>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</si>
  <si>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</si>
  <si>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</si>
  <si>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</si>
  <si>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</si>
  <si>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</si>
  <si>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</si>
  <si>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</si>
  <si>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</si>
  <si>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</si>
  <si>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</si>
  <si>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</si>
  <si>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</si>
  <si>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</si>
  <si>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</si>
  <si>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</si>
  <si>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</si>
  <si>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</si>
  <si>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</si>
  <si>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</si>
  <si>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</si>
  <si>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</si>
  <si>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</si>
  <si>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</si>
  <si>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</si>
  <si>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</si>
  <si>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</si>
  <si>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</si>
  <si>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</si>
  <si>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</si>
  <si>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</si>
  <si>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</si>
  <si>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</si>
  <si>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</si>
  <si>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</si>
  <si>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</si>
  <si>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</si>
  <si>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</si>
  <si>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</si>
  <si>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</si>
  <si>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</si>
  <si>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</si>
  <si>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</si>
  <si>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</si>
  <si>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</si>
  <si>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</si>
  <si>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</si>
  <si>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</si>
  <si>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</si>
  <si>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</si>
  <si>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</si>
  <si>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</si>
  <si>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</si>
  <si>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</si>
  <si>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</si>
  <si>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</si>
  <si>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</si>
  <si>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</si>
  <si>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</si>
  <si>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</si>
  <si>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</si>
  <si>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</si>
  <si>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</si>
  <si>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</si>
  <si>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</si>
  <si>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</si>
  <si>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</si>
  <si>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</si>
  <si>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</si>
  <si>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</si>
  <si>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</si>
  <si>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</si>
  <si>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</si>
  <si>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</si>
  <si>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</si>
  <si>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</si>
  <si>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</si>
  <si>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</si>
  <si>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</si>
  <si>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</si>
  <si>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</si>
  <si>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</si>
  <si>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</si>
  <si>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</si>
  <si>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</si>
  <si>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</si>
  <si>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</si>
  <si>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</si>
  <si>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</si>
  <si>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</si>
  <si>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</si>
  <si>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</si>
  <si>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</si>
  <si>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</si>
  <si>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</si>
  <si>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</si>
  <si>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</si>
  <si>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</si>
  <si>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</si>
  <si>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</si>
  <si>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</si>
  <si>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</si>
  <si>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</si>
  <si>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</si>
  <si>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</si>
  <si>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</si>
  <si>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</si>
  <si>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</si>
  <si>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</si>
  <si>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</si>
  <si>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</si>
  <si>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</si>
  <si>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</si>
  <si>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</si>
  <si>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</si>
  <si>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</si>
  <si>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</si>
  <si>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</si>
  <si>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</si>
  <si>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</si>
  <si>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</si>
  <si>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</si>
  <si>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</si>
  <si>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</si>
  <si>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</si>
  <si>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</si>
  <si>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</si>
  <si>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</si>
  <si>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</si>
  <si>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</si>
  <si>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</si>
  <si>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</si>
  <si>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</si>
  <si>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</si>
  <si>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</si>
  <si>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</si>
  <si>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</si>
  <si>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</si>
  <si>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</si>
  <si>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</si>
  <si>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</si>
  <si>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</si>
  <si>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</si>
  <si>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</si>
  <si>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</si>
  <si>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</si>
  <si>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</si>
  <si>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</si>
  <si>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</si>
  <si>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</si>
  <si>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</si>
  <si>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</si>
  <si>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</si>
  <si>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</si>
  <si>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</si>
  <si>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</si>
  <si>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</si>
  <si>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</si>
  <si>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</si>
  <si>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</si>
  <si>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</si>
  <si>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</si>
  <si>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</si>
  <si>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</si>
  <si>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</si>
  <si>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</si>
  <si>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</si>
  <si>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</si>
  <si>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</si>
  <si>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</si>
  <si>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</si>
  <si>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</si>
  <si>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</si>
  <si>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</si>
  <si>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</si>
  <si>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</si>
  <si>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</si>
  <si>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</si>
  <si>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</si>
  <si>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</si>
  <si>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</si>
  <si>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</si>
  <si>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</si>
  <si>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</si>
  <si>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</si>
  <si>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</si>
  <si>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</si>
  <si>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</si>
  <si>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</si>
  <si>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</si>
  <si>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</si>
  <si>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</si>
  <si>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</si>
  <si>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</si>
  <si>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</si>
  <si>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</si>
  <si>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</si>
  <si>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</si>
  <si>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</si>
  <si>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</si>
  <si>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</si>
  <si>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</si>
  <si>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</si>
  <si>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</si>
  <si>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</si>
  <si>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</si>
  <si>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</si>
  <si>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</si>
  <si>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</si>
  <si>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</si>
  <si>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</si>
  <si>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</si>
  <si>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</si>
  <si>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</si>
  <si>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</si>
  <si>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</si>
  <si>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</si>
  <si>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</si>
  <si>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</si>
  <si>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</si>
  <si>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</si>
  <si>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</si>
  <si>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</si>
  <si>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</si>
  <si>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</si>
  <si>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</si>
  <si>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</si>
  <si>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</si>
  <si>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</si>
  <si>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</si>
  <si>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</si>
  <si>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</si>
  <si>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</si>
  <si>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</si>
  <si>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</si>
  <si>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</si>
  <si>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</si>
  <si>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</si>
  <si>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</si>
  <si>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</si>
  <si>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</si>
  <si>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</si>
  <si>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</si>
  <si>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</si>
  <si>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</si>
  <si>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</si>
  <si>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</si>
  <si>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</si>
  <si>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</si>
  <si>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</si>
  <si>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</si>
  <si>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</si>
  <si>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</si>
  <si>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</si>
  <si>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</si>
  <si>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</si>
  <si>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</si>
  <si>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</si>
  <si>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</si>
  <si>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</si>
  <si>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</si>
  <si>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</si>
  <si>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</si>
  <si>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</si>
  <si>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</si>
  <si>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</si>
  <si>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</si>
  <si>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</si>
  <si>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</si>
  <si>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</si>
  <si>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</si>
  <si>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</si>
  <si>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</si>
  <si>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</si>
  <si>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</si>
  <si>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</si>
  <si>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</si>
  <si>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</si>
  <si>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</si>
  <si>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</si>
  <si>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</si>
  <si>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</si>
  <si>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</si>
  <si>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</si>
  <si>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</si>
  <si>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</si>
  <si>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</si>
  <si>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</si>
  <si>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</si>
  <si>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</si>
  <si>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</si>
  <si>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</si>
  <si>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</si>
  <si>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</si>
  <si>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</si>
  <si>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</si>
  <si>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</si>
  <si>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</si>
  <si>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</si>
  <si>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</si>
  <si>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</si>
  <si>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</si>
  <si>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</si>
  <si>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</si>
  <si>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</si>
  <si>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</si>
  <si>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</si>
  <si>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</si>
  <si>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</si>
  <si>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</si>
  <si>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</si>
  <si>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</si>
  <si>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</si>
  <si>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</si>
  <si>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</si>
  <si>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</si>
  <si>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</si>
  <si>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</si>
  <si>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</si>
  <si>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</si>
  <si>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</si>
  <si>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</si>
  <si>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</si>
  <si>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</si>
  <si>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</si>
  <si>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</si>
  <si>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</si>
  <si>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</si>
  <si>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</si>
  <si>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</si>
  <si>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</si>
  <si>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</si>
  <si>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RFM Integrated Device Inc.</t>
  </si>
  <si>
    <t>Suite 1155, 4100 Midway Road, Carrollton, Texas 75007 USA</t>
  </si>
  <si>
    <t>Kirk Doyle</t>
  </si>
  <si>
    <t>kdoyle@akoustis.com</t>
  </si>
  <si>
    <t>972-373-4242</t>
  </si>
  <si>
    <t>Senior Product Manager</t>
  </si>
  <si>
    <t>100%</t>
  </si>
  <si>
    <t>cid001192</t>
  </si>
  <si>
    <t>cid001188</t>
  </si>
  <si>
    <t>cid000258</t>
  </si>
  <si>
    <t>SF1186K-3</t>
  </si>
  <si>
    <t>Saw Filter, 1575.4200 MHz</t>
  </si>
  <si>
    <t>SF2381E</t>
  </si>
  <si>
    <t>Saw Filter, 2492 MHz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</si>
</sst>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doyle@akousti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kdoyle@akousti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5DBE8D3-BB0D-4D0F-AAA2-DCBC1FD2468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2BF1D8F-D677-41AC-81B1-0713F74D9CD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A89" sqref="AA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482</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15819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45922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476</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476</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15823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15823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15823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
      </c>
    </row>
    <row r="99" spans="2:7" ht="15.75" hidden="1">
      <c r="B99" s="188">
        <v>1</v>
      </c>
      <c r="D99" s="282" t="str">
        <f>IF(AND(OR($D$27="Yes",$D$27=""),OR($D$33="Yes",$D$33="")),"Yes","")</f>
        <v/>
      </c>
      <c r="E99" s="282" t="str">
        <f>IF(AND(OR($D$26="Yes",$D$26=""),OR($D$32="Yes",$D$32="")),"Greater than 50%","")</f>
        <v>Greater than 50%</v>
      </c>
      <c r="G99" s="282" t="str">
        <f>IF(OR($D$27="Yes",$D$27=""),"No","")</f>
        <v/>
      </c>
    </row>
    <row r="100" spans="2:7" ht="15.75" hidden="1">
      <c r="B100" s="236" t="s">
        <v>2432</v>
      </c>
      <c r="D100" s="282" t="str">
        <f>IF(AND(OR($D$27="Yes",$D$27=""),OR($D$33="Yes",$D$33="")),"No","")</f>
        <v/>
      </c>
      <c r="E100" s="282" t="str">
        <f>IF(AND(OR($D$26="Yes",$D$26=""),OR($D$32="Yes",$D$32="")),"50% or less","")</f>
        <v>50% or less</v>
      </c>
      <c r="G100" s="282" t="str">
        <f>IF(OR($D$28="Yes",$D$28=""),"Yes","")</f>
        <v>Yes</v>
      </c>
    </row>
    <row r="101" spans="2:7" ht="15.75" hidden="1">
      <c r="B101" s="236" t="s">
        <v>2433</v>
      </c>
      <c r="D101" s="282" t="str">
        <f>IF(AND(OR($D$27="Yes",$D$27=""),OR($D$33="Yes",$D$33="")),"Unknown","")</f>
        <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
      </c>
      <c r="G102" s="282" t="str">
        <f>IF(OR($D$29="Yes",$D$29=""),"Yes","")</f>
        <v>Yes</v>
      </c>
    </row>
    <row r="103" spans="2:7" ht="15.75" hidden="1">
      <c r="B103" s="236" t="s">
        <v>2435</v>
      </c>
      <c r="D103" s="282" t="str">
        <f>IF(AND(OR($D$28="Yes",$D$28=""),OR($D$34="Yes",$D$34="")),"No","")</f>
        <v>No</v>
      </c>
      <c r="E103" s="282" t="str">
        <f>IF(AND(OR($D$27="Yes",$D$27=""),OR($D$33="Yes",$D$33="")),"Greater than 90%","")</f>
        <v/>
      </c>
      <c r="G103" s="282" t="str">
        <f>IF(OR($D$29="Yes",$D$29=""),"No","")</f>
        <v>No</v>
      </c>
    </row>
    <row r="104" spans="2:7" ht="15.75" hidden="1">
      <c r="B104" s="236" t="s">
        <v>478</v>
      </c>
      <c r="D104" s="282" t="str">
        <f>IF(AND(OR($D$28="Yes",$D$28=""),OR($D$34="Yes",$D$34="")),"Unknown","")</f>
        <v>Unknown</v>
      </c>
      <c r="E104" s="282" t="str">
        <f>IF(AND(OR($D$27="Yes",$D$27=""),OR($D$33="Yes",$D$33="")),"Greater than 75%","")</f>
        <v/>
      </c>
    </row>
    <row r="105" spans="2:7" ht="15.75" hidden="1">
      <c r="B105" s="236" t="s">
        <v>14853</v>
      </c>
      <c r="D105" s="282" t="str">
        <f>IF(AND(OR($D$29="Yes",$D$29=""),OR($D$35="Yes",$D$35="")),"Yes","")</f>
        <v>Yes</v>
      </c>
      <c r="E105" s="282" t="str">
        <f>IF(AND(OR($D$27="Yes",$D$27=""),OR($D$33="Yes",$D$33="")),"Greater than 50%","")</f>
        <v/>
      </c>
    </row>
    <row r="106" spans="2:7" ht="15.75" hidden="1">
      <c r="B106" s="236" t="s">
        <v>12341</v>
      </c>
      <c r="D106" s="282" t="str">
        <f>IF(AND(OR($D$29="Yes",$D$29=""),OR($D$35="Yes",$D$35="")),"No","")</f>
        <v>No</v>
      </c>
      <c r="E106" s="282" t="str">
        <f>IF(AND(OR($D$27="Yes",$D$27=""),OR($D$33="Yes",$D$33="")),"50% or less","")</f>
        <v/>
      </c>
    </row>
    <row r="107" spans="2:7" ht="15.75" hidden="1">
      <c r="B107" s="236" t="s">
        <v>476</v>
      </c>
      <c r="D107" s="282" t="str">
        <f>IF(AND(OR($D$29="Yes",$D$29=""),OR($D$35="Yes",$D$35="")),"Unknown","")</f>
        <v>Unknown</v>
      </c>
      <c r="E107" s="282" t="str">
        <f>IF(AND(OR($D$27="Yes",$D$27=""),OR($D$33="Yes",$D$33="")),"None","")</f>
        <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1B1B8B4-1934-4949-933D-A7C258984352}"/>
    <hyperlink ref="D20" r:id="rId4" xr:uid="{014246B3-B6D7-47F5-B816-94313DFD5695}"/>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8" sqref="A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15824</v>
      </c>
      <c r="B5" s="182" t="str">
        <f ca="1">IF(LEN(A5)=0,"",INDEX('Smelter Look-up'!$A:$A,MATCH($A5,'Smelter Look-up'!$E:$E,0)))</f>
        <v>Tantalum</v>
      </c>
      <c r="C5" s="186" t="str">
        <f ca="1">IF(LEN(A5)=0,"",INDEX('Smelter Look-up'!$C:$C,MATCH($A5,'Smelter Look-up'!$E:$E,0)))</f>
        <v>Mitsui Mining and Smelting Co., Ltd.</v>
      </c>
      <c r="D5" s="230"/>
      <c r="E5" s="182" t="str">
        <f ca="1">IF(ISERROR($V5),"",OFFSET('Smelter Look-up'!$D$4,$V5-4,0)&amp;"")</f>
        <v>JAPAN</v>
      </c>
      <c r="F5" s="182" t="str">
        <f ca="1">IF(ISERROR($V5),"",OFFSET('Smelter Look-up'!$E$4,$V5-4,0))</f>
        <v>CID001192</v>
      </c>
      <c r="G5" s="182" t="str">
        <f ca="1">IF(C5=$X$4,IF(ISERROR($V5),"Enter smelter details","RMI"),IF(ISERROR($V5),"",OFFSET('Smelter Look-up'!$F$4,$V5-4,0)))</f>
        <v>RMI</v>
      </c>
      <c r="H5" s="183">
        <f ca="1">IF(ISERROR($V5),"",OFFSET('Smelter Look-up'!$G$4,$V5-4,0))</f>
        <v>0</v>
      </c>
      <c r="I5" s="184" t="str">
        <f ca="1">IF(ISERROR($V5),"",OFFSET('Smelter Look-up'!$H$4,$V5-4,0))</f>
        <v>Omuta</v>
      </c>
      <c r="J5" s="184" t="str">
        <f ca="1">IF(ISERROR($V5),"",OFFSET('Smelter Look-up'!$I$4,$V5-4,0))</f>
        <v>Fukuoka</v>
      </c>
      <c r="K5" s="224"/>
      <c r="L5" s="224"/>
      <c r="M5" s="224"/>
      <c r="N5" s="224"/>
      <c r="O5" s="224"/>
      <c r="P5" s="185"/>
      <c r="Q5" s="225"/>
      <c r="R5" s="182" t="str">
        <f ca="1">IF(ISERROR($V5),"",OFFSET('Smelter Look-up'!$C$4,$V5-4,0)&amp;"")</f>
        <v>Mitsui Mining and Smelting Co., Ltd.</v>
      </c>
      <c r="S5" s="181" t="str">
        <f ca="1">IF(B5="","",IF(ISERROR(MATCH($E5,CL,0)),"Unknown",INDIRECT("'C'!$A$"&amp;MATCH($E5,CL,0)+1)))</f>
        <v>JP</v>
      </c>
      <c r="T5" s="181" t="str">
        <f ca="1">IF(B5="","",IF(ISERROR(MATCH($J5,SorP!$B$1:$B$6226,0)),"",INDIRECT("'SorP'!$A$"&amp;MATCH($S5&amp;$J5,SorP!C:C,0))))</f>
        <v>JP-40</v>
      </c>
      <c r="U5" s="201"/>
      <c r="V5" s="226">
        <f ca="1">IF(C5="",NA(),IF(OR(C5="Smelter not listed",C5="Smelter not yet identified"),MATCH($B5&amp;$D5,'Smelter Look-up'!$J:$J,0),MATCH($B5&amp;$C5,'Smelter Look-up'!$J:$J,0)))</f>
        <v>367</v>
      </c>
      <c r="X5" s="227">
        <f t="shared" ref="X5" ca="1" si="0">IF(AND(C5="Smelter not listed",OR(LEN(D5)=0,LEN(E5)=0)),1,0)</f>
        <v>0</v>
      </c>
      <c r="AB5" s="228" t="str">
        <f t="shared" ref="AB5" ca="1" si="1">B5&amp;C5</f>
        <v>TantalumMitsui Mining and Smelting Co., Ltd.</v>
      </c>
    </row>
    <row r="6" spans="1:34" s="227" customFormat="1" ht="20.100000000000001" customHeight="1">
      <c r="A6" s="262" t="s">
        <v>15825</v>
      </c>
      <c r="B6" s="182" t="str">
        <f ca="1">IF(LEN(A6)=0,"",INDEX('Smelter Look-up'!$A:$A,MATCH($A6,'Smelter Look-up'!$E:$E,0)))</f>
        <v>Gold</v>
      </c>
      <c r="C6" s="186" t="str">
        <f ca="1">IF(LEN(A6)=0,"",INDEX('Smelter Look-up'!$C:$C,MATCH($A6,'Smelter Look-up'!$E:$E,0)))</f>
        <v>Mitsubishi Materials Corporation</v>
      </c>
      <c r="D6" s="230"/>
      <c r="E6" s="182" t="str">
        <f ca="1">IF(ISERROR($V6),"",OFFSET('Smelter Look-up'!$D$4,$V6-4,0)&amp;"")</f>
        <v>JAPAN</v>
      </c>
      <c r="F6" s="182" t="str">
        <f ca="1">IF(ISERROR($V6),"",OFFSET('Smelter Look-up'!$E$4,$V6-4,0))</f>
        <v>CID001188</v>
      </c>
      <c r="G6" s="182" t="str">
        <f ca="1">IF(C6=$X$4,IF(ISERROR($V6),"Enter smelter details","RMI"),IF(ISERROR($V6),"",OFFSET('Smelter Look-up'!$F$4,$V6-4,0)))</f>
        <v>RMI</v>
      </c>
      <c r="H6" s="183">
        <f ca="1">IF(ISERROR($V6),"",OFFSET('Smelter Look-up'!$G$4,$V6-4,0))</f>
        <v>0</v>
      </c>
      <c r="I6" s="184" t="str">
        <f ca="1">IF(ISERROR($V6),"",OFFSET('Smelter Look-up'!$H$4,$V6-4,0))</f>
        <v>Tokyo</v>
      </c>
      <c r="J6" s="184" t="str">
        <f ca="1">IF(ISERROR($V6),"",OFFSET('Smelter Look-up'!$I$4,$V6-4,0))</f>
        <v>Tokyo</v>
      </c>
      <c r="K6" s="224"/>
      <c r="L6" s="224"/>
      <c r="M6" s="224"/>
      <c r="N6" s="224"/>
      <c r="O6" s="224"/>
      <c r="P6" s="185"/>
      <c r="Q6" s="225"/>
      <c r="R6" s="182" t="str">
        <f ca="1">IF(ISERROR($V6),"",OFFSET('Smelter Look-up'!$C$4,$V6-4,0)&amp;"")</f>
        <v>Mitsubishi Materials Corporation</v>
      </c>
      <c r="S6" s="181" t="str">
        <f t="shared" ref="S6:S37"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189</v>
      </c>
      <c r="X6" s="227">
        <f t="shared" ref="X6:X37" ca="1" si="3">IF(AND(C6="Smelter not listed",OR(LEN(D6)=0,LEN(E6)=0)),1,0)</f>
        <v>0</v>
      </c>
      <c r="AB6" s="228" t="str">
        <f t="shared" ref="AB6:AB37" ca="1" si="4">B6&amp;C6</f>
        <v>GoldMitsubishi Materials Corporation</v>
      </c>
    </row>
    <row r="7" spans="1:34" s="227" customFormat="1" ht="20.100000000000001" customHeight="1">
      <c r="A7" s="262" t="s">
        <v>15826</v>
      </c>
      <c r="B7" s="182" t="str">
        <f ca="1">IF(LEN(A7)=0,"",INDEX('Smelter Look-up'!$A:$A,MATCH($A7,'Smelter Look-up'!$E:$E,0)))</f>
        <v>Tungsten</v>
      </c>
      <c r="C7" s="186" t="str">
        <f ca="1">IF(LEN(A7)=0,"",INDEX('Smelter Look-up'!$C:$C,MATCH($A7,'Smelter Look-up'!$E:$E,0)))</f>
        <v>Chongyi Zhangyuan Tungsten Co., Ltd.</v>
      </c>
      <c r="D7" s="230"/>
      <c r="E7" s="182" t="str">
        <f ca="1">IF(ISERROR($V7),"",OFFSET('Smelter Look-up'!$D$4,$V7-4,0)&amp;"")</f>
        <v>CHINA</v>
      </c>
      <c r="F7" s="182" t="str">
        <f ca="1">IF(ISERROR($V7),"",OFFSET('Smelter Look-up'!$E$4,$V7-4,0))</f>
        <v>CID000258</v>
      </c>
      <c r="G7" s="182" t="str">
        <f ca="1">IF(C7=$X$4,IF(ISERROR($V7),"Enter smelter details","RMI"),IF(ISERROR($V7),"",OFFSET('Smelter Look-up'!$F$4,$V7-4,0)))</f>
        <v>RMI</v>
      </c>
      <c r="H7" s="183">
        <f ca="1">IF(ISERROR($V7),"",OFFSET('Smelter Look-up'!$G$4,$V7-4,0))</f>
        <v>0</v>
      </c>
      <c r="I7" s="184" t="str">
        <f ca="1">IF(ISERROR($V7),"",OFFSET('Smelter Look-up'!$H$4,$V7-4,0))</f>
        <v>Ganzhou</v>
      </c>
      <c r="J7" s="184" t="str">
        <f ca="1">IF(ISERROR($V7),"",OFFSET('Smelter Look-up'!$I$4,$V7-4,0))</f>
        <v>Jiangxi Sheng</v>
      </c>
      <c r="K7" s="224"/>
      <c r="L7" s="224"/>
      <c r="M7" s="224"/>
      <c r="N7" s="224"/>
      <c r="O7" s="224"/>
      <c r="P7" s="185"/>
      <c r="Q7" s="225"/>
      <c r="R7" s="182" t="str">
        <f ca="1">IF(ISERROR($V7),"",OFFSET('Smelter Look-up'!$C$4,$V7-4,0)&amp;"")</f>
        <v>Chongyi Zhangyuan Tungsten Co., Ltd.</v>
      </c>
      <c r="S7" s="181" t="str">
        <f t="shared" ca="1" si="2"/>
        <v>CN</v>
      </c>
      <c r="T7" s="181" t="str">
        <f ca="1">IF(B7="","",IF(ISERROR(MATCH($J7,SorP!$B$1:$B$6226,0)),"",INDIRECT("'SorP'!$A$"&amp;MATCH($S7&amp;$J7,SorP!C:C,0))))</f>
        <v>CN-JX</v>
      </c>
      <c r="U7" s="201"/>
      <c r="V7" s="226">
        <f ca="1">IF(C7="",NA(),IF(OR(C7="Smelter not listed",C7="Smelter not yet identified"),MATCH($B7&amp;$D7,'Smelter Look-up'!$J:$J,0),MATCH($B7&amp;$C7,'Smelter Look-up'!$J:$J,0)))</f>
        <v>569</v>
      </c>
      <c r="X7" s="227">
        <f t="shared" ca="1" si="3"/>
        <v>0</v>
      </c>
      <c r="AB7" s="228" t="str">
        <f t="shared" ca="1" si="4"/>
        <v>TungstenChongyi Zhangyuan Tungsten Co., Ltd.</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202C302-06DC-4507-9D56-991203D62BED}"/>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RFM Integrated Device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Kirk Doyle</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kdoyle@akoustis.com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972-373-4242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Kirk Doyle</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kdoyle@akoustis.com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45922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C7"/>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t="s">
        <v>15827</v>
      </c>
      <c r="C6" s="98" t="s">
        <v>15828</v>
      </c>
      <c r="D6" s="98"/>
      <c r="E6" s="276"/>
    </row>
    <row r="7" spans="1:6" ht="15.75">
      <c r="A7" s="129"/>
      <c r="B7" s="274" t="s">
        <v>15829</v>
      </c>
      <c r="C7" s="98" t="s">
        <v>15830</v>
      </c>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54F5A22B-EB63-4C0D-A625-0AC0ED709255}"/>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Patrick W. Evans</cp:lastModifiedBy>
  <cp:lastPrinted>2015-04-21T20:47:43Z</cp:lastPrinted>
  <dcterms:created xsi:type="dcterms:W3CDTF">2010-06-21T21:00:23Z</dcterms:created>
  <dcterms:modified xsi:type="dcterms:W3CDTF">2025-09-22T12:27:49Z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y fmtid="{D5CDD505-2E9C-101B-9397-08002B2CF9AE}" pid="5" name="MSIP_Label_defa4170-0d19-0005-0004-bc88714345d2_Enabled">
    <vt:lpwstr>true</vt:lpwstr>
  </property>
  <property fmtid="{D5CDD505-2E9C-101B-9397-08002B2CF9AE}" pid="6" name="MSIP_Label_defa4170-0d19-0005-0004-bc88714345d2_SetDate">
    <vt:lpwstr>2025-09-22T12:19:22Z</vt:lpwstr>
  </property>
  <property fmtid="{D5CDD505-2E9C-101B-9397-08002B2CF9AE}" pid="7" name="MSIP_Label_defa4170-0d19-0005-0004-bc88714345d2_Method">
    <vt:lpwstr>Standard</vt:lpwstr>
  </property>
  <property fmtid="{D5CDD505-2E9C-101B-9397-08002B2CF9AE}" pid="8" name="MSIP_Label_defa4170-0d19-0005-0004-bc88714345d2_Name">
    <vt:lpwstr>defa4170-0d19-0005-0004-bc88714345d2</vt:lpwstr>
  </property>
  <property fmtid="{D5CDD505-2E9C-101B-9397-08002B2CF9AE}" pid="9" name="MSIP_Label_defa4170-0d19-0005-0004-bc88714345d2_SiteId">
    <vt:lpwstr>578b2969-9399-4efa-bcc0-38a686b67a13</vt:lpwstr>
  </property>
  <property fmtid="{D5CDD505-2E9C-101B-9397-08002B2CF9AE}" pid="10" name="MSIP_Label_defa4170-0d19-0005-0004-bc88714345d2_ActionId">
    <vt:lpwstr>862d434d-0b3d-4f51-a20f-bc2963f569b5</vt:lpwstr>
  </property>
  <property fmtid="{D5CDD505-2E9C-101B-9397-08002B2CF9AE}" pid="11" name="MSIP_Label_defa4170-0d19-0005-0004-bc88714345d2_ContentBits">
    <vt:lpwstr>0</vt:lpwstr>
  </property>
  <property fmtid="{D5CDD505-2E9C-101B-9397-08002B2CF9AE}" pid="12" name="MSIP_Label_defa4170-0d19-0005-0004-bc88714345d2_Tag">
    <vt:lpwstr>10, 3, 0, 1</vt:lpwstr>
  </property>
</Properties>
</file>