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autoCompressPictures="0"/>
  <workbookProtection lockStructure="1"/>
  <bookViews>
    <workbookView xWindow="-118" yWindow="-118" windowWidth="20848" windowHeight="11821"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List'!$A$4:$Q$2503</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2451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T6" i="5"/>
  <c r="T7"/>
  <c r="T8"/>
  <c r="T9"/>
  <c r="T19"/>
  <c r="S24"/>
  <c r="B30"/>
  <c r="T30"/>
  <c r="B31"/>
  <c r="T31"/>
  <c r="B32"/>
  <c r="T32"/>
  <c r="B33"/>
  <c r="T33"/>
  <c r="B34"/>
  <c r="T34"/>
  <c r="B35"/>
  <c r="T35"/>
  <c r="B36"/>
  <c r="T36"/>
  <c r="B37"/>
  <c r="T37"/>
  <c r="B38"/>
  <c r="T38"/>
  <c r="B39"/>
  <c r="T39"/>
  <c r="B40"/>
  <c r="T40"/>
  <c r="B41"/>
  <c r="T41"/>
  <c r="B42"/>
  <c r="T42"/>
  <c r="B43"/>
  <c r="T43"/>
  <c r="B44"/>
  <c r="T44"/>
  <c r="B45"/>
  <c r="T45"/>
  <c r="B46"/>
  <c r="T46"/>
  <c r="B47"/>
  <c r="T47"/>
  <c r="B48"/>
  <c r="T48"/>
  <c r="B49"/>
  <c r="T49"/>
  <c r="B50"/>
  <c r="T50"/>
  <c r="B51"/>
  <c r="T51"/>
  <c r="B52"/>
  <c r="T52"/>
  <c r="B53"/>
  <c r="T53"/>
  <c r="B54"/>
  <c r="T54"/>
  <c r="B55"/>
  <c r="T55"/>
  <c r="B56"/>
  <c r="T56"/>
  <c r="B57"/>
  <c r="T57"/>
  <c r="B58"/>
  <c r="T58"/>
  <c r="B59"/>
  <c r="T59"/>
  <c r="B60"/>
  <c r="T60"/>
  <c r="B61"/>
  <c r="T61"/>
  <c r="B62"/>
  <c r="T62"/>
  <c r="B63"/>
  <c r="T63"/>
  <c r="B64"/>
  <c r="T64"/>
  <c r="B65"/>
  <c r="T65"/>
  <c r="B66"/>
  <c r="T66"/>
  <c r="B67"/>
  <c r="T67"/>
  <c r="B68"/>
  <c r="T68"/>
  <c r="B69"/>
  <c r="T69"/>
  <c r="B70"/>
  <c r="T70"/>
  <c r="B71"/>
  <c r="T71"/>
  <c r="B72"/>
  <c r="T72"/>
  <c r="B73"/>
  <c r="T73"/>
  <c r="B74"/>
  <c r="T74"/>
  <c r="B75"/>
  <c r="T75"/>
  <c r="B76"/>
  <c r="T76"/>
  <c r="B77"/>
  <c r="T77"/>
  <c r="B78"/>
  <c r="T78"/>
  <c r="B79"/>
  <c r="T79"/>
  <c r="B80"/>
  <c r="T80"/>
  <c r="B81"/>
  <c r="T81"/>
  <c r="B82"/>
  <c r="T82"/>
  <c r="B83"/>
  <c r="T83"/>
  <c r="B84"/>
  <c r="T84"/>
  <c r="B85"/>
  <c r="T85"/>
  <c r="B86"/>
  <c r="T86"/>
  <c r="B87"/>
  <c r="T87"/>
  <c r="B88"/>
  <c r="T88"/>
  <c r="B89"/>
  <c r="T89"/>
  <c r="B90"/>
  <c r="T90"/>
  <c r="B91"/>
  <c r="T91"/>
  <c r="B92"/>
  <c r="T92"/>
  <c r="B93"/>
  <c r="T93"/>
  <c r="B94"/>
  <c r="T94"/>
  <c r="B95"/>
  <c r="T95"/>
  <c r="B96"/>
  <c r="T96"/>
  <c r="B97"/>
  <c r="T97"/>
  <c r="B98"/>
  <c r="T98"/>
  <c r="B99"/>
  <c r="T99"/>
  <c r="B100"/>
  <c r="T100"/>
  <c r="B101"/>
  <c r="T101"/>
  <c r="B102"/>
  <c r="T102"/>
  <c r="B103"/>
  <c r="T103"/>
  <c r="B104"/>
  <c r="T104"/>
  <c r="B105"/>
  <c r="T105"/>
  <c r="B106"/>
  <c r="T106"/>
  <c r="B107"/>
  <c r="T107"/>
  <c r="B108"/>
  <c r="T108"/>
  <c r="B109"/>
  <c r="T109"/>
  <c r="B110"/>
  <c r="T110"/>
  <c r="B111"/>
  <c r="T111"/>
  <c r="B112"/>
  <c r="T112"/>
  <c r="B113"/>
  <c r="T113"/>
  <c r="B114"/>
  <c r="T114"/>
  <c r="B115"/>
  <c r="T115"/>
  <c r="B116"/>
  <c r="T116"/>
  <c r="B117"/>
  <c r="T117"/>
  <c r="B118"/>
  <c r="T118"/>
  <c r="B119"/>
  <c r="T119"/>
  <c r="B120"/>
  <c r="T120"/>
  <c r="B121"/>
  <c r="T121"/>
  <c r="B122"/>
  <c r="T122"/>
  <c r="B123"/>
  <c r="T123"/>
  <c r="B124"/>
  <c r="T124"/>
  <c r="B125"/>
  <c r="T125"/>
  <c r="B126"/>
  <c r="T126"/>
  <c r="B127"/>
  <c r="T127"/>
  <c r="B128"/>
  <c r="T128"/>
  <c r="B129"/>
  <c r="T129"/>
  <c r="B130"/>
  <c r="T130"/>
  <c r="B131"/>
  <c r="T131"/>
  <c r="B132"/>
  <c r="T132"/>
  <c r="B133"/>
  <c r="T133"/>
  <c r="B134"/>
  <c r="T134"/>
  <c r="B135"/>
  <c r="T135"/>
  <c r="B136"/>
  <c r="T136"/>
  <c r="B137"/>
  <c r="T137"/>
  <c r="B138"/>
  <c r="T138"/>
  <c r="B139"/>
  <c r="T139"/>
  <c r="B140"/>
  <c r="T140"/>
  <c r="B141"/>
  <c r="T141"/>
  <c r="B142"/>
  <c r="T142"/>
  <c r="B143"/>
  <c r="T143"/>
  <c r="B144"/>
  <c r="T144"/>
  <c r="B145"/>
  <c r="T145"/>
  <c r="B146"/>
  <c r="T146"/>
  <c r="B147"/>
  <c r="T147"/>
  <c r="B148"/>
  <c r="T148"/>
  <c r="B149"/>
  <c r="T149"/>
  <c r="B150"/>
  <c r="T150"/>
  <c r="B151"/>
  <c r="T151"/>
  <c r="B152"/>
  <c r="T152"/>
  <c r="B153"/>
  <c r="T153"/>
  <c r="B154"/>
  <c r="T154"/>
  <c r="B155"/>
  <c r="T155"/>
  <c r="B156"/>
  <c r="T156"/>
  <c r="B157"/>
  <c r="T157"/>
  <c r="B158"/>
  <c r="T158"/>
  <c r="B159"/>
  <c r="T159"/>
  <c r="B160"/>
  <c r="T160"/>
  <c r="B161"/>
  <c r="T161"/>
  <c r="B162"/>
  <c r="T162"/>
  <c r="B163"/>
  <c r="T163"/>
  <c r="B164"/>
  <c r="T164"/>
  <c r="B165"/>
  <c r="T165"/>
  <c r="B166"/>
  <c r="T166"/>
  <c r="B167"/>
  <c r="T167"/>
  <c r="B168"/>
  <c r="T168"/>
  <c r="B169"/>
  <c r="T169"/>
  <c r="B170"/>
  <c r="T170"/>
  <c r="B171"/>
  <c r="T171"/>
  <c r="B172"/>
  <c r="T172"/>
  <c r="B173"/>
  <c r="T173"/>
  <c r="B174"/>
  <c r="T174"/>
  <c r="B175"/>
  <c r="T175"/>
  <c r="B176"/>
  <c r="T176"/>
  <c r="B177"/>
  <c r="T177"/>
  <c r="B178"/>
  <c r="T178"/>
  <c r="B179"/>
  <c r="T179"/>
  <c r="B180"/>
  <c r="T180"/>
  <c r="B181"/>
  <c r="T181"/>
  <c r="B182"/>
  <c r="T182"/>
  <c r="B183"/>
  <c r="T183"/>
  <c r="B184"/>
  <c r="T184"/>
  <c r="B185"/>
  <c r="T185"/>
  <c r="B186"/>
  <c r="T186"/>
  <c r="B187"/>
  <c r="T187"/>
  <c r="B188"/>
  <c r="T188"/>
  <c r="B189"/>
  <c r="T189"/>
  <c r="B190"/>
  <c r="T190"/>
  <c r="B191"/>
  <c r="T191"/>
  <c r="B192"/>
  <c r="T192"/>
  <c r="B193"/>
  <c r="T193"/>
  <c r="B194"/>
  <c r="T194"/>
  <c r="B195"/>
  <c r="T195"/>
  <c r="B196"/>
  <c r="T196"/>
  <c r="B197"/>
  <c r="T197"/>
  <c r="B198"/>
  <c r="T198"/>
  <c r="B199"/>
  <c r="T199"/>
  <c r="B200"/>
  <c r="T200"/>
  <c r="B201"/>
  <c r="T201"/>
  <c r="B202"/>
  <c r="T202"/>
  <c r="B203"/>
  <c r="T203"/>
  <c r="B204"/>
  <c r="T204"/>
  <c r="B205"/>
  <c r="T205"/>
  <c r="B206"/>
  <c r="T206"/>
  <c r="B207"/>
  <c r="T207"/>
  <c r="B208"/>
  <c r="T208"/>
  <c r="B209"/>
  <c r="T209"/>
  <c r="B210"/>
  <c r="T210"/>
  <c r="B211"/>
  <c r="T211"/>
  <c r="B212"/>
  <c r="T212"/>
  <c r="B213"/>
  <c r="T213"/>
  <c r="B214"/>
  <c r="T214"/>
  <c r="B215"/>
  <c r="T215"/>
  <c r="B216"/>
  <c r="T216"/>
  <c r="B217"/>
  <c r="T217"/>
  <c r="B218"/>
  <c r="T218"/>
  <c r="B219"/>
  <c r="T219"/>
  <c r="B220"/>
  <c r="T220"/>
  <c r="B221"/>
  <c r="T221"/>
  <c r="B222"/>
  <c r="T222"/>
  <c r="B223"/>
  <c r="T223"/>
  <c r="B224"/>
  <c r="T224"/>
  <c r="B225"/>
  <c r="T225"/>
  <c r="B226"/>
  <c r="T226"/>
  <c r="B227"/>
  <c r="T227"/>
  <c r="B228"/>
  <c r="T228"/>
  <c r="B229"/>
  <c r="T229"/>
  <c r="B230"/>
  <c r="T230"/>
  <c r="B231"/>
  <c r="T231"/>
  <c r="B232"/>
  <c r="T232"/>
  <c r="B233"/>
  <c r="T233"/>
  <c r="B234"/>
  <c r="T234"/>
  <c r="B235"/>
  <c r="T235"/>
  <c r="B236"/>
  <c r="T236"/>
  <c r="B237"/>
  <c r="T237"/>
  <c r="B238"/>
  <c r="T238"/>
  <c r="B239"/>
  <c r="T239"/>
  <c r="B240"/>
  <c r="T240"/>
  <c r="B241"/>
  <c r="T241"/>
  <c r="B242"/>
  <c r="T242"/>
  <c r="B243"/>
  <c r="T243"/>
  <c r="B244"/>
  <c r="T244"/>
  <c r="B245"/>
  <c r="T245"/>
  <c r="B246"/>
  <c r="T246"/>
  <c r="B247"/>
  <c r="T247"/>
  <c r="B248"/>
  <c r="T248"/>
  <c r="B249"/>
  <c r="T249"/>
  <c r="B250"/>
  <c r="T250"/>
  <c r="B251"/>
  <c r="T251"/>
  <c r="B252"/>
  <c r="T252"/>
  <c r="B253"/>
  <c r="T253"/>
  <c r="B254"/>
  <c r="T254"/>
  <c r="B255"/>
  <c r="T255"/>
  <c r="B256"/>
  <c r="T256"/>
  <c r="B257"/>
  <c r="T257"/>
  <c r="B258"/>
  <c r="T258"/>
  <c r="B259"/>
  <c r="T259"/>
  <c r="B260"/>
  <c r="T260"/>
  <c r="B261"/>
  <c r="T261"/>
  <c r="B262"/>
  <c r="T262"/>
  <c r="B263"/>
  <c r="T263"/>
  <c r="B264"/>
  <c r="T264"/>
  <c r="B265"/>
  <c r="T265"/>
  <c r="B266"/>
  <c r="T266"/>
  <c r="B267"/>
  <c r="T267"/>
  <c r="B268"/>
  <c r="T268"/>
  <c r="B269"/>
  <c r="T269"/>
  <c r="B270"/>
  <c r="T270"/>
  <c r="B271"/>
  <c r="T271"/>
  <c r="B272"/>
  <c r="T272"/>
  <c r="B273"/>
  <c r="T273"/>
  <c r="B274"/>
  <c r="T274"/>
  <c r="B275"/>
  <c r="T275"/>
  <c r="B276"/>
  <c r="T276"/>
  <c r="B277"/>
  <c r="T277"/>
  <c r="B278"/>
  <c r="T278"/>
  <c r="B279"/>
  <c r="T279"/>
  <c r="B280"/>
  <c r="T280"/>
  <c r="B281"/>
  <c r="T281"/>
  <c r="B282"/>
  <c r="T282"/>
  <c r="B283"/>
  <c r="T283"/>
  <c r="B284"/>
  <c r="T284"/>
  <c r="B285"/>
  <c r="T285"/>
  <c r="B286"/>
  <c r="T286"/>
  <c r="B287"/>
  <c r="T287"/>
  <c r="B288"/>
  <c r="T288"/>
  <c r="B289"/>
  <c r="T289"/>
  <c r="B290"/>
  <c r="T290"/>
  <c r="B291"/>
  <c r="T291"/>
  <c r="B292"/>
  <c r="T292"/>
  <c r="B293"/>
  <c r="T293"/>
  <c r="B294"/>
  <c r="T294"/>
  <c r="B295"/>
  <c r="T295"/>
  <c r="B296"/>
  <c r="T296"/>
  <c r="B297"/>
  <c r="T297"/>
  <c r="B298"/>
  <c r="T298"/>
  <c r="B299"/>
  <c r="T299"/>
  <c r="B300"/>
  <c r="T300"/>
  <c r="B301"/>
  <c r="T301"/>
  <c r="B302"/>
  <c r="T302"/>
  <c r="B303"/>
  <c r="T303"/>
  <c r="B304"/>
  <c r="T304"/>
  <c r="B305"/>
  <c r="T305"/>
  <c r="B306"/>
  <c r="T306"/>
  <c r="B307"/>
  <c r="T307"/>
  <c r="B308"/>
  <c r="T308"/>
  <c r="B309"/>
  <c r="T309"/>
  <c r="B310"/>
  <c r="T310"/>
  <c r="B311"/>
  <c r="T311"/>
  <c r="B312"/>
  <c r="T312"/>
  <c r="B313"/>
  <c r="T313"/>
  <c r="B314"/>
  <c r="T314"/>
  <c r="B315"/>
  <c r="T315"/>
  <c r="B316"/>
  <c r="T316"/>
  <c r="B317"/>
  <c r="T317"/>
  <c r="B318"/>
  <c r="T318"/>
  <c r="B319"/>
  <c r="T319"/>
  <c r="B320"/>
  <c r="T320"/>
  <c r="B321"/>
  <c r="T321"/>
  <c r="B322"/>
  <c r="T322"/>
  <c r="B323"/>
  <c r="T323"/>
  <c r="B324"/>
  <c r="T324"/>
  <c r="B325"/>
  <c r="T325"/>
  <c r="B326"/>
  <c r="T326"/>
  <c r="B327"/>
  <c r="T327"/>
  <c r="B328"/>
  <c r="T328"/>
  <c r="B329"/>
  <c r="T329"/>
  <c r="B330"/>
  <c r="T330"/>
  <c r="B331"/>
  <c r="T331"/>
  <c r="B332"/>
  <c r="T332"/>
  <c r="B333"/>
  <c r="T333"/>
  <c r="B334"/>
  <c r="T334"/>
  <c r="B335"/>
  <c r="T335"/>
  <c r="B336"/>
  <c r="T336"/>
  <c r="B337"/>
  <c r="T337"/>
  <c r="B338"/>
  <c r="T338"/>
  <c r="B339"/>
  <c r="T339"/>
  <c r="B340"/>
  <c r="T340"/>
  <c r="B341"/>
  <c r="T341"/>
  <c r="B342"/>
  <c r="T342"/>
  <c r="B343"/>
  <c r="T343"/>
  <c r="B344"/>
  <c r="T344"/>
  <c r="B345"/>
  <c r="T345"/>
  <c r="B346"/>
  <c r="T346"/>
  <c r="B347"/>
  <c r="T347"/>
  <c r="B348"/>
  <c r="T348"/>
  <c r="B349"/>
  <c r="T349"/>
  <c r="B350"/>
  <c r="T350"/>
  <c r="B351"/>
  <c r="T351"/>
  <c r="B352"/>
  <c r="T352"/>
  <c r="B353"/>
  <c r="T353"/>
  <c r="B354"/>
  <c r="T354"/>
  <c r="B355"/>
  <c r="T355"/>
  <c r="B356"/>
  <c r="T356"/>
  <c r="B357"/>
  <c r="T357"/>
  <c r="B358"/>
  <c r="T358"/>
  <c r="B359"/>
  <c r="T359"/>
  <c r="B360"/>
  <c r="T360"/>
  <c r="B361"/>
  <c r="T361"/>
  <c r="B362"/>
  <c r="T362"/>
  <c r="B363"/>
  <c r="T363"/>
  <c r="B364"/>
  <c r="T364"/>
  <c r="B365"/>
  <c r="T365"/>
  <c r="B366"/>
  <c r="T366"/>
  <c r="B367"/>
  <c r="T367"/>
  <c r="B368"/>
  <c r="T368"/>
  <c r="B369"/>
  <c r="T369"/>
  <c r="B370"/>
  <c r="T370"/>
  <c r="B371"/>
  <c r="T371"/>
  <c r="B372"/>
  <c r="T372"/>
  <c r="B373"/>
  <c r="T373"/>
  <c r="B374"/>
  <c r="T374"/>
  <c r="B375"/>
  <c r="T375"/>
  <c r="B376"/>
  <c r="T376"/>
  <c r="B377"/>
  <c r="T377"/>
  <c r="B378"/>
  <c r="T378"/>
  <c r="B379"/>
  <c r="T379"/>
  <c r="B380"/>
  <c r="T380"/>
  <c r="B381"/>
  <c r="T381"/>
  <c r="B382"/>
  <c r="T382"/>
  <c r="B383"/>
  <c r="T383"/>
  <c r="B384"/>
  <c r="T384"/>
  <c r="B385"/>
  <c r="T385"/>
  <c r="B386"/>
  <c r="T386"/>
  <c r="B387"/>
  <c r="T387"/>
  <c r="B388"/>
  <c r="T388"/>
  <c r="B389"/>
  <c r="T389"/>
  <c r="B390"/>
  <c r="T390"/>
  <c r="B391"/>
  <c r="T391"/>
  <c r="B392"/>
  <c r="T392"/>
  <c r="B393"/>
  <c r="T393"/>
  <c r="B394"/>
  <c r="T394"/>
  <c r="B395"/>
  <c r="T395"/>
  <c r="B396"/>
  <c r="T396"/>
  <c r="B397"/>
  <c r="T397"/>
  <c r="B398"/>
  <c r="T398"/>
  <c r="B399"/>
  <c r="T399"/>
  <c r="B400"/>
  <c r="T400"/>
  <c r="B401"/>
  <c r="T401"/>
  <c r="B402"/>
  <c r="T402"/>
  <c r="B403"/>
  <c r="T403"/>
  <c r="B404"/>
  <c r="T404"/>
  <c r="B405"/>
  <c r="T405"/>
  <c r="B406"/>
  <c r="T406"/>
  <c r="B407"/>
  <c r="T407"/>
  <c r="B408"/>
  <c r="T408"/>
  <c r="B409"/>
  <c r="T409"/>
  <c r="B410"/>
  <c r="T410"/>
  <c r="B411"/>
  <c r="T411"/>
  <c r="B412"/>
  <c r="T412"/>
  <c r="B413"/>
  <c r="T413"/>
  <c r="B414"/>
  <c r="T414"/>
  <c r="B415"/>
  <c r="T415"/>
  <c r="B416"/>
  <c r="T416"/>
  <c r="B417"/>
  <c r="T417"/>
  <c r="B418"/>
  <c r="T418"/>
  <c r="B419"/>
  <c r="T419"/>
  <c r="B420"/>
  <c r="T420"/>
  <c r="B421"/>
  <c r="T421"/>
  <c r="B422"/>
  <c r="T422"/>
  <c r="B423"/>
  <c r="T423"/>
  <c r="B424"/>
  <c r="T424"/>
  <c r="B425"/>
  <c r="T425"/>
  <c r="B426"/>
  <c r="T426"/>
  <c r="B427"/>
  <c r="T427"/>
  <c r="B428"/>
  <c r="T428"/>
  <c r="B429"/>
  <c r="T429"/>
  <c r="B430"/>
  <c r="T430"/>
  <c r="B431"/>
  <c r="T431"/>
  <c r="B432"/>
  <c r="T432"/>
  <c r="B433"/>
  <c r="T433"/>
  <c r="B434"/>
  <c r="T434"/>
  <c r="B435"/>
  <c r="T435"/>
  <c r="B436"/>
  <c r="T436"/>
  <c r="B437"/>
  <c r="T437"/>
  <c r="B438"/>
  <c r="T438"/>
  <c r="B439"/>
  <c r="T439"/>
  <c r="B440"/>
  <c r="T440"/>
  <c r="B441"/>
  <c r="T441"/>
  <c r="B442"/>
  <c r="T442"/>
  <c r="B443"/>
  <c r="T443"/>
  <c r="B444"/>
  <c r="T444"/>
  <c r="B445"/>
  <c r="T445"/>
  <c r="B446"/>
  <c r="T446"/>
  <c r="B447"/>
  <c r="T447"/>
  <c r="B448"/>
  <c r="T448"/>
  <c r="B449"/>
  <c r="T449"/>
  <c r="B450"/>
  <c r="T450"/>
  <c r="B451"/>
  <c r="T451"/>
  <c r="B452"/>
  <c r="T452"/>
  <c r="B453"/>
  <c r="T453"/>
  <c r="B454"/>
  <c r="T454"/>
  <c r="B455"/>
  <c r="T455"/>
  <c r="B456"/>
  <c r="T456"/>
  <c r="B457"/>
  <c r="T457"/>
  <c r="B458"/>
  <c r="T458"/>
  <c r="B459"/>
  <c r="T459"/>
  <c r="B460"/>
  <c r="T460"/>
  <c r="B461"/>
  <c r="T461"/>
  <c r="B462"/>
  <c r="T462"/>
  <c r="B463"/>
  <c r="T463"/>
  <c r="B464"/>
  <c r="T464"/>
  <c r="B465"/>
  <c r="T465"/>
  <c r="B466"/>
  <c r="T466"/>
  <c r="B467"/>
  <c r="T467"/>
  <c r="B468"/>
  <c r="T468"/>
  <c r="B469"/>
  <c r="T469"/>
  <c r="B470"/>
  <c r="T470"/>
  <c r="B471"/>
  <c r="T471"/>
  <c r="B472"/>
  <c r="T472"/>
  <c r="B473"/>
  <c r="T473"/>
  <c r="B474"/>
  <c r="T474"/>
  <c r="B475"/>
  <c r="T475"/>
  <c r="B476"/>
  <c r="T476"/>
  <c r="B477"/>
  <c r="T477"/>
  <c r="B478"/>
  <c r="T478"/>
  <c r="B479"/>
  <c r="T479"/>
  <c r="B480"/>
  <c r="T480"/>
  <c r="B481"/>
  <c r="T481"/>
  <c r="B482"/>
  <c r="T482"/>
  <c r="B483"/>
  <c r="T483"/>
  <c r="B484"/>
  <c r="T484"/>
  <c r="B485"/>
  <c r="T485"/>
  <c r="B486"/>
  <c r="T486"/>
  <c r="B487"/>
  <c r="T487"/>
  <c r="B488"/>
  <c r="T488"/>
  <c r="B489"/>
  <c r="T489"/>
  <c r="B490"/>
  <c r="T490"/>
  <c r="B491"/>
  <c r="T491"/>
  <c r="B492"/>
  <c r="T492"/>
  <c r="B493"/>
  <c r="T493"/>
  <c r="B494"/>
  <c r="T494"/>
  <c r="B495"/>
  <c r="T495"/>
  <c r="B496"/>
  <c r="T496"/>
  <c r="B497"/>
  <c r="T497"/>
  <c r="B498"/>
  <c r="T498"/>
  <c r="B499"/>
  <c r="T499"/>
  <c r="B500"/>
  <c r="T500"/>
  <c r="B501"/>
  <c r="T501"/>
  <c r="B502"/>
  <c r="T502"/>
  <c r="B503"/>
  <c r="T503"/>
  <c r="B504"/>
  <c r="T504"/>
  <c r="B505"/>
  <c r="T505"/>
  <c r="B506"/>
  <c r="T506"/>
  <c r="B507"/>
  <c r="T507"/>
  <c r="B508"/>
  <c r="T508"/>
  <c r="B509"/>
  <c r="T509"/>
  <c r="B510"/>
  <c r="T510"/>
  <c r="B511"/>
  <c r="T511"/>
  <c r="B512"/>
  <c r="T512"/>
  <c r="B513"/>
  <c r="T513"/>
  <c r="B514"/>
  <c r="T514"/>
  <c r="B515"/>
  <c r="T515"/>
  <c r="B516"/>
  <c r="T516"/>
  <c r="B517"/>
  <c r="T517"/>
  <c r="B518"/>
  <c r="T518"/>
  <c r="B519"/>
  <c r="T519"/>
  <c r="B520"/>
  <c r="T520"/>
  <c r="B521"/>
  <c r="T521"/>
  <c r="B522"/>
  <c r="T522"/>
  <c r="B523"/>
  <c r="T523"/>
  <c r="B524"/>
  <c r="T524"/>
  <c r="B525"/>
  <c r="T525"/>
  <c r="B526"/>
  <c r="T526"/>
  <c r="B527"/>
  <c r="T527"/>
  <c r="B528"/>
  <c r="T528"/>
  <c r="B529"/>
  <c r="T529"/>
  <c r="B530"/>
  <c r="T530"/>
  <c r="B531"/>
  <c r="T531"/>
  <c r="B532"/>
  <c r="T532"/>
  <c r="B533"/>
  <c r="T533"/>
  <c r="B534"/>
  <c r="T534"/>
  <c r="B535"/>
  <c r="T535"/>
  <c r="B536"/>
  <c r="T536"/>
  <c r="B537"/>
  <c r="T537"/>
  <c r="B538"/>
  <c r="T538"/>
  <c r="B539"/>
  <c r="T539"/>
  <c r="B540"/>
  <c r="T540"/>
  <c r="B541"/>
  <c r="T541"/>
  <c r="B542"/>
  <c r="T542"/>
  <c r="B543"/>
  <c r="T543"/>
  <c r="B544"/>
  <c r="T544"/>
  <c r="B545"/>
  <c r="T545"/>
  <c r="B546"/>
  <c r="T546"/>
  <c r="B547"/>
  <c r="T547"/>
  <c r="B548"/>
  <c r="T548"/>
  <c r="B549"/>
  <c r="T549"/>
  <c r="B550"/>
  <c r="T550"/>
  <c r="B551"/>
  <c r="T551"/>
  <c r="B552"/>
  <c r="T552"/>
  <c r="B553"/>
  <c r="T553"/>
  <c r="B554"/>
  <c r="T554"/>
  <c r="B555"/>
  <c r="T555"/>
  <c r="B556"/>
  <c r="T556"/>
  <c r="B557"/>
  <c r="T557"/>
  <c r="B558"/>
  <c r="T558"/>
  <c r="B559"/>
  <c r="T559"/>
  <c r="B560"/>
  <c r="T560"/>
  <c r="B561"/>
  <c r="T561"/>
  <c r="B562"/>
  <c r="T562"/>
  <c r="B563"/>
  <c r="T563"/>
  <c r="B564"/>
  <c r="T564"/>
  <c r="B565"/>
  <c r="T565"/>
  <c r="B566"/>
  <c r="T566"/>
  <c r="B567"/>
  <c r="T567"/>
  <c r="B568"/>
  <c r="T568"/>
  <c r="B569"/>
  <c r="T569"/>
  <c r="B570"/>
  <c r="T570"/>
  <c r="B571"/>
  <c r="T571"/>
  <c r="B572"/>
  <c r="T572"/>
  <c r="B573"/>
  <c r="T573"/>
  <c r="B574"/>
  <c r="T574"/>
  <c r="B575"/>
  <c r="T575"/>
  <c r="B576"/>
  <c r="T576"/>
  <c r="B577"/>
  <c r="T577"/>
  <c r="B578"/>
  <c r="T578"/>
  <c r="B579"/>
  <c r="T579"/>
  <c r="B580"/>
  <c r="T580"/>
  <c r="B581"/>
  <c r="T581"/>
  <c r="B582"/>
  <c r="T582"/>
  <c r="B583"/>
  <c r="T583"/>
  <c r="B584"/>
  <c r="T584"/>
  <c r="B585"/>
  <c r="T585"/>
  <c r="B586"/>
  <c r="T586"/>
  <c r="B587"/>
  <c r="T587"/>
  <c r="B588"/>
  <c r="T588"/>
  <c r="B589"/>
  <c r="T589"/>
  <c r="B590"/>
  <c r="T590"/>
  <c r="B591"/>
  <c r="T591"/>
  <c r="B592"/>
  <c r="T592"/>
  <c r="B593"/>
  <c r="T593"/>
  <c r="B594"/>
  <c r="T594"/>
  <c r="B595"/>
  <c r="T595"/>
  <c r="B596"/>
  <c r="T596"/>
  <c r="B597"/>
  <c r="T597"/>
  <c r="B598"/>
  <c r="T598"/>
  <c r="B599"/>
  <c r="T599"/>
  <c r="B600"/>
  <c r="T600"/>
  <c r="B601"/>
  <c r="T601"/>
  <c r="B602"/>
  <c r="T602"/>
  <c r="B603"/>
  <c r="T603"/>
  <c r="B604"/>
  <c r="T604"/>
  <c r="B605"/>
  <c r="T605"/>
  <c r="B606"/>
  <c r="T606"/>
  <c r="B607"/>
  <c r="T607"/>
  <c r="B608"/>
  <c r="T608"/>
  <c r="B609"/>
  <c r="T609"/>
  <c r="B610"/>
  <c r="T610"/>
  <c r="B611"/>
  <c r="T611"/>
  <c r="B612"/>
  <c r="T612"/>
  <c r="B613"/>
  <c r="T613"/>
  <c r="B614"/>
  <c r="T614"/>
  <c r="B615"/>
  <c r="T615"/>
  <c r="B616"/>
  <c r="T616"/>
  <c r="B617"/>
  <c r="T617"/>
  <c r="B618"/>
  <c r="T618"/>
  <c r="B619"/>
  <c r="T619"/>
  <c r="B620"/>
  <c r="T620"/>
  <c r="B621"/>
  <c r="T621"/>
  <c r="B622"/>
  <c r="T622"/>
  <c r="B623"/>
  <c r="T623"/>
  <c r="B624"/>
  <c r="T624"/>
  <c r="B625"/>
  <c r="T625"/>
  <c r="B626"/>
  <c r="T626"/>
  <c r="B627"/>
  <c r="T627"/>
  <c r="B628"/>
  <c r="T628"/>
  <c r="B629"/>
  <c r="T629"/>
  <c r="B630"/>
  <c r="T630"/>
  <c r="B631"/>
  <c r="T631"/>
  <c r="B632"/>
  <c r="T632"/>
  <c r="B633"/>
  <c r="T633"/>
  <c r="B634"/>
  <c r="T634"/>
  <c r="B635"/>
  <c r="T635"/>
  <c r="B636"/>
  <c r="T636"/>
  <c r="B637"/>
  <c r="T637"/>
  <c r="B638"/>
  <c r="T638"/>
  <c r="B639"/>
  <c r="T639"/>
  <c r="B640"/>
  <c r="T640"/>
  <c r="B641"/>
  <c r="T641"/>
  <c r="B642"/>
  <c r="T642"/>
  <c r="B643"/>
  <c r="T643"/>
  <c r="B644"/>
  <c r="T644"/>
  <c r="B645"/>
  <c r="T645"/>
  <c r="B646"/>
  <c r="T646"/>
  <c r="B647"/>
  <c r="T647"/>
  <c r="B648"/>
  <c r="T648"/>
  <c r="B649"/>
  <c r="T649"/>
  <c r="B650"/>
  <c r="T650"/>
  <c r="B651"/>
  <c r="T651"/>
  <c r="B652"/>
  <c r="T652"/>
  <c r="B653"/>
  <c r="T653"/>
  <c r="B654"/>
  <c r="T654"/>
  <c r="B655"/>
  <c r="T655"/>
  <c r="B656"/>
  <c r="T656"/>
  <c r="B657"/>
  <c r="T657"/>
  <c r="B658"/>
  <c r="T658"/>
  <c r="B659"/>
  <c r="T659"/>
  <c r="B660"/>
  <c r="T660"/>
  <c r="B661"/>
  <c r="T661"/>
  <c r="B662"/>
  <c r="T662"/>
  <c r="B663"/>
  <c r="T663"/>
  <c r="B664"/>
  <c r="T664"/>
  <c r="B665"/>
  <c r="T665"/>
  <c r="B666"/>
  <c r="T666"/>
  <c r="B667"/>
  <c r="T667"/>
  <c r="B668"/>
  <c r="T668"/>
  <c r="B669"/>
  <c r="T669"/>
  <c r="B670"/>
  <c r="T670"/>
  <c r="B671"/>
  <c r="T671"/>
  <c r="B672"/>
  <c r="T672"/>
  <c r="B673"/>
  <c r="T673"/>
  <c r="B674"/>
  <c r="T674"/>
  <c r="B675"/>
  <c r="T675"/>
  <c r="B676"/>
  <c r="T676"/>
  <c r="B677"/>
  <c r="T677"/>
  <c r="B678"/>
  <c r="T678"/>
  <c r="B679"/>
  <c r="T679"/>
  <c r="B680"/>
  <c r="T680"/>
  <c r="B681"/>
  <c r="T681"/>
  <c r="B682"/>
  <c r="T682"/>
  <c r="B683"/>
  <c r="T683"/>
  <c r="B684"/>
  <c r="T684"/>
  <c r="B685"/>
  <c r="T685"/>
  <c r="B686"/>
  <c r="T686"/>
  <c r="B687"/>
  <c r="T687"/>
  <c r="B688"/>
  <c r="T688"/>
  <c r="B689"/>
  <c r="T689"/>
  <c r="B690"/>
  <c r="T690"/>
  <c r="B691"/>
  <c r="T691"/>
  <c r="B692"/>
  <c r="T692"/>
  <c r="B693"/>
  <c r="T693"/>
  <c r="B694"/>
  <c r="T694"/>
  <c r="B695"/>
  <c r="T695"/>
  <c r="B696"/>
  <c r="T696"/>
  <c r="B697"/>
  <c r="T697"/>
  <c r="B698"/>
  <c r="T698"/>
  <c r="B699"/>
  <c r="T699"/>
  <c r="B700"/>
  <c r="T700"/>
  <c r="B701"/>
  <c r="T701"/>
  <c r="B702"/>
  <c r="T702"/>
  <c r="B703"/>
  <c r="T703"/>
  <c r="B704"/>
  <c r="T704"/>
  <c r="B705"/>
  <c r="T705"/>
  <c r="B706"/>
  <c r="T706"/>
  <c r="B707"/>
  <c r="T707"/>
  <c r="B708"/>
  <c r="T708"/>
  <c r="B709"/>
  <c r="T709"/>
  <c r="B710"/>
  <c r="T710"/>
  <c r="B711"/>
  <c r="T711"/>
  <c r="B712"/>
  <c r="T712"/>
  <c r="B713"/>
  <c r="T713"/>
  <c r="B714"/>
  <c r="T714"/>
  <c r="B715"/>
  <c r="T715"/>
  <c r="B716"/>
  <c r="T716"/>
  <c r="B717"/>
  <c r="T717"/>
  <c r="B718"/>
  <c r="T718"/>
  <c r="B719"/>
  <c r="T719"/>
  <c r="B720"/>
  <c r="T720"/>
  <c r="B721"/>
  <c r="T721"/>
  <c r="B722"/>
  <c r="T722"/>
  <c r="B723"/>
  <c r="T723"/>
  <c r="B724"/>
  <c r="T724"/>
  <c r="B725"/>
  <c r="T725"/>
  <c r="B726"/>
  <c r="T726"/>
  <c r="B727"/>
  <c r="T727"/>
  <c r="B728"/>
  <c r="T728"/>
  <c r="B729"/>
  <c r="T729"/>
  <c r="B730"/>
  <c r="T730"/>
  <c r="B731"/>
  <c r="T731"/>
  <c r="B732"/>
  <c r="T732"/>
  <c r="B733"/>
  <c r="T733"/>
  <c r="B734"/>
  <c r="T734"/>
  <c r="B735"/>
  <c r="T735"/>
  <c r="B736"/>
  <c r="T736"/>
  <c r="B737"/>
  <c r="T737"/>
  <c r="B738"/>
  <c r="T738"/>
  <c r="B739"/>
  <c r="T739"/>
  <c r="B740"/>
  <c r="T740"/>
  <c r="B741"/>
  <c r="T741"/>
  <c r="B742"/>
  <c r="T742"/>
  <c r="B743"/>
  <c r="T743"/>
  <c r="B744"/>
  <c r="T744"/>
  <c r="B745"/>
  <c r="T745"/>
  <c r="B746"/>
  <c r="T746"/>
  <c r="B747"/>
  <c r="T747"/>
  <c r="B748"/>
  <c r="T748"/>
  <c r="B749"/>
  <c r="T749"/>
  <c r="B750"/>
  <c r="T750"/>
  <c r="B751"/>
  <c r="T751"/>
  <c r="B752"/>
  <c r="T752"/>
  <c r="B753"/>
  <c r="T753"/>
  <c r="B754"/>
  <c r="T754"/>
  <c r="B755"/>
  <c r="T755"/>
  <c r="B756"/>
  <c r="T756"/>
  <c r="B757"/>
  <c r="T757"/>
  <c r="B758"/>
  <c r="T758"/>
  <c r="B759"/>
  <c r="T759"/>
  <c r="B760"/>
  <c r="T760"/>
  <c r="B761"/>
  <c r="T761"/>
  <c r="B762"/>
  <c r="T762"/>
  <c r="B763"/>
  <c r="T763"/>
  <c r="B764"/>
  <c r="T764"/>
  <c r="B765"/>
  <c r="T765"/>
  <c r="B766"/>
  <c r="T766"/>
  <c r="B767"/>
  <c r="T767"/>
  <c r="B768"/>
  <c r="T768"/>
  <c r="B769"/>
  <c r="T769"/>
  <c r="B770"/>
  <c r="T770"/>
  <c r="B771"/>
  <c r="T771"/>
  <c r="B772"/>
  <c r="T772"/>
  <c r="B773"/>
  <c r="T773"/>
  <c r="B774"/>
  <c r="T774"/>
  <c r="B775"/>
  <c r="T775"/>
  <c r="B776"/>
  <c r="T776"/>
  <c r="B777"/>
  <c r="T777"/>
  <c r="B778"/>
  <c r="T778"/>
  <c r="B779"/>
  <c r="T779"/>
  <c r="B780"/>
  <c r="T780"/>
  <c r="B781"/>
  <c r="T781"/>
  <c r="B782"/>
  <c r="T782"/>
  <c r="B783"/>
  <c r="T783"/>
  <c r="B784"/>
  <c r="T784"/>
  <c r="B785"/>
  <c r="T785"/>
  <c r="B786"/>
  <c r="T786"/>
  <c r="B787"/>
  <c r="T787"/>
  <c r="B788"/>
  <c r="T788"/>
  <c r="B789"/>
  <c r="T789"/>
  <c r="B790"/>
  <c r="T790"/>
  <c r="B791"/>
  <c r="T791"/>
  <c r="B792"/>
  <c r="T792"/>
  <c r="B793"/>
  <c r="T793"/>
  <c r="B794"/>
  <c r="T794"/>
  <c r="B795"/>
  <c r="T795"/>
  <c r="B796"/>
  <c r="T796"/>
  <c r="B797"/>
  <c r="T797"/>
  <c r="B798"/>
  <c r="T798"/>
  <c r="B799"/>
  <c r="T799"/>
  <c r="B800"/>
  <c r="T800"/>
  <c r="B801"/>
  <c r="T801"/>
  <c r="B802"/>
  <c r="T802"/>
  <c r="B803"/>
  <c r="T803"/>
  <c r="B804"/>
  <c r="T804"/>
  <c r="B805"/>
  <c r="T805"/>
  <c r="B806"/>
  <c r="T806"/>
  <c r="B807"/>
  <c r="T807"/>
  <c r="B808"/>
  <c r="T808"/>
  <c r="B809"/>
  <c r="T809"/>
  <c r="B810"/>
  <c r="T810"/>
  <c r="B811"/>
  <c r="T811"/>
  <c r="B812"/>
  <c r="T812"/>
  <c r="B813"/>
  <c r="T813"/>
  <c r="B814"/>
  <c r="T814"/>
  <c r="B815"/>
  <c r="T815"/>
  <c r="B816"/>
  <c r="T816"/>
  <c r="B817"/>
  <c r="T817"/>
  <c r="B818"/>
  <c r="T818"/>
  <c r="B819"/>
  <c r="T819"/>
  <c r="B820"/>
  <c r="T820"/>
  <c r="B821"/>
  <c r="T821"/>
  <c r="B822"/>
  <c r="T822"/>
  <c r="B823"/>
  <c r="T823"/>
  <c r="B824"/>
  <c r="T824"/>
  <c r="B825"/>
  <c r="T825"/>
  <c r="B826"/>
  <c r="T826"/>
  <c r="B827"/>
  <c r="T827"/>
  <c r="B828"/>
  <c r="T828"/>
  <c r="B829"/>
  <c r="T829"/>
  <c r="B830"/>
  <c r="T830"/>
  <c r="B831"/>
  <c r="T831"/>
  <c r="B832"/>
  <c r="T832"/>
  <c r="B833"/>
  <c r="T833"/>
  <c r="B834"/>
  <c r="T834"/>
  <c r="B835"/>
  <c r="T835"/>
  <c r="B836"/>
  <c r="T836"/>
  <c r="B837"/>
  <c r="T837"/>
  <c r="B838"/>
  <c r="T838"/>
  <c r="B839"/>
  <c r="T839"/>
  <c r="B840"/>
  <c r="T840"/>
  <c r="B841"/>
  <c r="T841"/>
  <c r="B842"/>
  <c r="T842"/>
  <c r="B843"/>
  <c r="T843"/>
  <c r="B844"/>
  <c r="T844"/>
  <c r="B845"/>
  <c r="T845"/>
  <c r="B846"/>
  <c r="T846"/>
  <c r="B847"/>
  <c r="T847"/>
  <c r="B848"/>
  <c r="T848"/>
  <c r="B849"/>
  <c r="T849"/>
  <c r="B850"/>
  <c r="T850"/>
  <c r="B851"/>
  <c r="T851"/>
  <c r="B852"/>
  <c r="T852"/>
  <c r="B853"/>
  <c r="T853"/>
  <c r="B854"/>
  <c r="T854"/>
  <c r="B855"/>
  <c r="T855"/>
  <c r="B856"/>
  <c r="T856"/>
  <c r="B857"/>
  <c r="T857"/>
  <c r="B858"/>
  <c r="T858"/>
  <c r="B859"/>
  <c r="T859"/>
  <c r="B860"/>
  <c r="T860"/>
  <c r="B861"/>
  <c r="T861"/>
  <c r="B862"/>
  <c r="T862"/>
  <c r="B863"/>
  <c r="T863"/>
  <c r="B864"/>
  <c r="T864"/>
  <c r="B865"/>
  <c r="T865"/>
  <c r="B866"/>
  <c r="T866"/>
  <c r="B867"/>
  <c r="T867"/>
  <c r="B868"/>
  <c r="T868"/>
  <c r="B869"/>
  <c r="T869"/>
  <c r="B870"/>
  <c r="T870"/>
  <c r="B871"/>
  <c r="T871"/>
  <c r="B872"/>
  <c r="T872"/>
  <c r="B873"/>
  <c r="T873"/>
  <c r="B874"/>
  <c r="T874"/>
  <c r="B875"/>
  <c r="T875"/>
  <c r="B876"/>
  <c r="T876"/>
  <c r="B877"/>
  <c r="T877"/>
  <c r="B878"/>
  <c r="T878"/>
  <c r="B879"/>
  <c r="T879"/>
  <c r="B880"/>
  <c r="T880"/>
  <c r="B881"/>
  <c r="T881"/>
  <c r="B882"/>
  <c r="T882"/>
  <c r="B883"/>
  <c r="T883"/>
  <c r="B884"/>
  <c r="T884"/>
  <c r="B885"/>
  <c r="T885"/>
  <c r="B886"/>
  <c r="T886"/>
  <c r="B887"/>
  <c r="T887"/>
  <c r="B888"/>
  <c r="T888"/>
  <c r="B889"/>
  <c r="T889"/>
  <c r="B890"/>
  <c r="T890"/>
  <c r="B891"/>
  <c r="T891"/>
  <c r="B892"/>
  <c r="T892"/>
  <c r="B893"/>
  <c r="T893"/>
  <c r="B894"/>
  <c r="T894"/>
  <c r="B895"/>
  <c r="T895"/>
  <c r="B896"/>
  <c r="T896"/>
  <c r="B897"/>
  <c r="T897"/>
  <c r="B898"/>
  <c r="T898"/>
  <c r="B899"/>
  <c r="T899"/>
  <c r="B900"/>
  <c r="T900"/>
  <c r="B901"/>
  <c r="T901"/>
  <c r="B902"/>
  <c r="T902"/>
  <c r="B903"/>
  <c r="T903"/>
  <c r="B904"/>
  <c r="T904"/>
  <c r="B905"/>
  <c r="T905"/>
  <c r="B906"/>
  <c r="T906"/>
  <c r="B907"/>
  <c r="T907"/>
  <c r="B908"/>
  <c r="T908"/>
  <c r="B909"/>
  <c r="T909"/>
  <c r="B910"/>
  <c r="T910"/>
  <c r="B911"/>
  <c r="T911"/>
  <c r="B912"/>
  <c r="T912"/>
  <c r="B913"/>
  <c r="T913"/>
  <c r="B914"/>
  <c r="T914"/>
  <c r="B915"/>
  <c r="T915"/>
  <c r="B916"/>
  <c r="T916"/>
  <c r="B917"/>
  <c r="T917"/>
  <c r="B918"/>
  <c r="T918"/>
  <c r="B919"/>
  <c r="T919"/>
  <c r="B920"/>
  <c r="T920"/>
  <c r="B921"/>
  <c r="T921"/>
  <c r="B922"/>
  <c r="T922"/>
  <c r="B923"/>
  <c r="T923"/>
  <c r="B924"/>
  <c r="T924"/>
  <c r="B925"/>
  <c r="T925"/>
  <c r="B926"/>
  <c r="T926"/>
  <c r="B927"/>
  <c r="T927"/>
  <c r="B928"/>
  <c r="T928"/>
  <c r="B929"/>
  <c r="T929"/>
  <c r="B930"/>
  <c r="T930"/>
  <c r="B931"/>
  <c r="T931"/>
  <c r="B932"/>
  <c r="T932"/>
  <c r="B933"/>
  <c r="T933"/>
  <c r="B934"/>
  <c r="T934"/>
  <c r="B935"/>
  <c r="T935"/>
  <c r="B936"/>
  <c r="T936"/>
  <c r="B937"/>
  <c r="T937"/>
  <c r="B938"/>
  <c r="T938"/>
  <c r="B939"/>
  <c r="T939"/>
  <c r="B940"/>
  <c r="T940"/>
  <c r="B941"/>
  <c r="T941"/>
  <c r="B942"/>
  <c r="T942"/>
  <c r="B943"/>
  <c r="T943"/>
  <c r="B944"/>
  <c r="T944"/>
  <c r="B945"/>
  <c r="T945"/>
  <c r="B946"/>
  <c r="T946"/>
  <c r="B947"/>
  <c r="T947"/>
  <c r="B948"/>
  <c r="T948"/>
  <c r="B949"/>
  <c r="T949"/>
  <c r="B950"/>
  <c r="T950"/>
  <c r="B951"/>
  <c r="T951"/>
  <c r="B952"/>
  <c r="T952"/>
  <c r="B953"/>
  <c r="T953"/>
  <c r="B954"/>
  <c r="T954"/>
  <c r="B955"/>
  <c r="T955"/>
  <c r="B956"/>
  <c r="T956"/>
  <c r="B957"/>
  <c r="T957"/>
  <c r="B958"/>
  <c r="T958"/>
  <c r="B959"/>
  <c r="T959"/>
  <c r="B960"/>
  <c r="T960"/>
  <c r="B961"/>
  <c r="T961"/>
  <c r="B962"/>
  <c r="T962"/>
  <c r="B963"/>
  <c r="T963"/>
  <c r="B964"/>
  <c r="T964"/>
  <c r="B965"/>
  <c r="T965"/>
  <c r="B966"/>
  <c r="T966"/>
  <c r="B967"/>
  <c r="T967"/>
  <c r="B968"/>
  <c r="T968"/>
  <c r="B969"/>
  <c r="T969"/>
  <c r="B970"/>
  <c r="T970"/>
  <c r="B971"/>
  <c r="T971"/>
  <c r="B972"/>
  <c r="T972"/>
  <c r="B973"/>
  <c r="T973"/>
  <c r="B974"/>
  <c r="T974"/>
  <c r="B975"/>
  <c r="T975"/>
  <c r="B976"/>
  <c r="T976"/>
  <c r="B977"/>
  <c r="T977"/>
  <c r="B978"/>
  <c r="T978"/>
  <c r="B979"/>
  <c r="T979"/>
  <c r="B980"/>
  <c r="T980"/>
  <c r="B981"/>
  <c r="T981"/>
  <c r="B982"/>
  <c r="T982"/>
  <c r="B983"/>
  <c r="T983"/>
  <c r="B984"/>
  <c r="T984"/>
  <c r="B985"/>
  <c r="T985"/>
  <c r="B986"/>
  <c r="T986"/>
  <c r="B987"/>
  <c r="T987"/>
  <c r="B988"/>
  <c r="T988"/>
  <c r="B989"/>
  <c r="T989"/>
  <c r="B990"/>
  <c r="T990"/>
  <c r="B991"/>
  <c r="T991"/>
  <c r="B992"/>
  <c r="T992"/>
  <c r="B993"/>
  <c r="T993"/>
  <c r="B994"/>
  <c r="T994"/>
  <c r="B995"/>
  <c r="T995"/>
  <c r="B996"/>
  <c r="T996"/>
  <c r="B997"/>
  <c r="T997"/>
  <c r="B998"/>
  <c r="T998"/>
  <c r="B999"/>
  <c r="T999"/>
  <c r="B1000"/>
  <c r="T1000"/>
  <c r="B1001"/>
  <c r="T1001"/>
  <c r="B1002"/>
  <c r="T1002"/>
  <c r="B1003"/>
  <c r="T1003"/>
  <c r="B1004"/>
  <c r="T1004"/>
  <c r="B1005"/>
  <c r="T1005"/>
  <c r="B1006"/>
  <c r="T1006"/>
  <c r="B1007"/>
  <c r="T1007"/>
  <c r="B1008"/>
  <c r="T1008"/>
  <c r="B1009"/>
  <c r="T1009"/>
  <c r="B1010"/>
  <c r="T1010"/>
  <c r="B1011"/>
  <c r="T1011"/>
  <c r="B1012"/>
  <c r="T1012"/>
  <c r="B1013"/>
  <c r="T1013"/>
  <c r="B1014"/>
  <c r="T1014"/>
  <c r="B1015"/>
  <c r="T1015"/>
  <c r="B1016"/>
  <c r="T1016"/>
  <c r="B1017"/>
  <c r="T1017"/>
  <c r="B1018"/>
  <c r="T1018"/>
  <c r="B1019"/>
  <c r="T1019"/>
  <c r="B1020"/>
  <c r="T1020"/>
  <c r="B1021"/>
  <c r="T1021"/>
  <c r="B1022"/>
  <c r="T1022"/>
  <c r="B1023"/>
  <c r="T1023"/>
  <c r="B1024"/>
  <c r="T1024"/>
  <c r="B1025"/>
  <c r="T1025"/>
  <c r="B1026"/>
  <c r="T1026"/>
  <c r="B1027"/>
  <c r="T1027"/>
  <c r="B1028"/>
  <c r="T1028"/>
  <c r="B1029"/>
  <c r="T1029"/>
  <c r="B1030"/>
  <c r="T1030"/>
  <c r="B1031"/>
  <c r="T1031"/>
  <c r="B1032"/>
  <c r="T1032"/>
  <c r="B1033"/>
  <c r="T1033"/>
  <c r="B1034"/>
  <c r="T1034"/>
  <c r="B1035"/>
  <c r="T1035"/>
  <c r="B1036"/>
  <c r="T1036"/>
  <c r="B1037"/>
  <c r="T1037"/>
  <c r="B1038"/>
  <c r="T1038"/>
  <c r="B1039"/>
  <c r="T1039"/>
  <c r="B1040"/>
  <c r="T1040"/>
  <c r="B1041"/>
  <c r="T1041"/>
  <c r="B1042"/>
  <c r="T1042"/>
  <c r="B1043"/>
  <c r="T1043"/>
  <c r="B1044"/>
  <c r="T1044"/>
  <c r="B1045"/>
  <c r="T1045"/>
  <c r="B1046"/>
  <c r="T1046"/>
  <c r="B1047"/>
  <c r="T1047"/>
  <c r="B1048"/>
  <c r="T1048"/>
  <c r="B1049"/>
  <c r="T1049"/>
  <c r="B1050"/>
  <c r="T1050"/>
  <c r="B1051"/>
  <c r="T1051"/>
  <c r="B1052"/>
  <c r="T1052"/>
  <c r="B1053"/>
  <c r="T1053"/>
  <c r="B1054"/>
  <c r="T1054"/>
  <c r="B1055"/>
  <c r="T1055"/>
  <c r="B1056"/>
  <c r="T1056"/>
  <c r="B1057"/>
  <c r="T1057"/>
  <c r="B1058"/>
  <c r="T1058"/>
  <c r="B1059"/>
  <c r="T1059"/>
  <c r="B1060"/>
  <c r="T1060"/>
  <c r="B1061"/>
  <c r="T1061"/>
  <c r="B1062"/>
  <c r="T1062"/>
  <c r="B1063"/>
  <c r="T1063"/>
  <c r="B1064"/>
  <c r="T1064"/>
  <c r="B1065"/>
  <c r="T1065"/>
  <c r="B1066"/>
  <c r="T1066"/>
  <c r="B1067"/>
  <c r="T1067"/>
  <c r="B1068"/>
  <c r="T1068"/>
  <c r="B1069"/>
  <c r="T1069"/>
  <c r="B1070"/>
  <c r="T1070"/>
  <c r="B1071"/>
  <c r="T1071"/>
  <c r="B1072"/>
  <c r="T1072"/>
  <c r="B1073"/>
  <c r="T1073"/>
  <c r="B1074"/>
  <c r="T1074"/>
  <c r="B1075"/>
  <c r="T1075"/>
  <c r="B1076"/>
  <c r="T1076"/>
  <c r="B1077"/>
  <c r="T1077"/>
  <c r="B1078"/>
  <c r="T1078"/>
  <c r="B1079"/>
  <c r="T1079"/>
  <c r="B1080"/>
  <c r="T1080"/>
  <c r="B1081"/>
  <c r="T1081"/>
  <c r="B1082"/>
  <c r="T1082"/>
  <c r="B1083"/>
  <c r="T1083"/>
  <c r="B1084"/>
  <c r="T1084"/>
  <c r="B1085"/>
  <c r="T1085"/>
  <c r="B1086"/>
  <c r="T1086"/>
  <c r="B1087"/>
  <c r="T1087"/>
  <c r="B1088"/>
  <c r="T1088"/>
  <c r="B1089"/>
  <c r="T1089"/>
  <c r="B1090"/>
  <c r="T1090"/>
  <c r="B1091"/>
  <c r="T1091"/>
  <c r="B1092"/>
  <c r="T1092"/>
  <c r="B1093"/>
  <c r="T1093"/>
  <c r="B1094"/>
  <c r="T1094"/>
  <c r="B1095"/>
  <c r="T1095"/>
  <c r="B1096"/>
  <c r="T1096"/>
  <c r="B1097"/>
  <c r="T1097"/>
  <c r="B1098"/>
  <c r="T1098"/>
  <c r="B1099"/>
  <c r="T1099"/>
  <c r="B1100"/>
  <c r="T1100"/>
  <c r="B1101"/>
  <c r="T1101"/>
  <c r="B1102"/>
  <c r="T1102"/>
  <c r="B1103"/>
  <c r="T1103"/>
  <c r="B1104"/>
  <c r="T1104"/>
  <c r="B1105"/>
  <c r="T1105"/>
  <c r="B1106"/>
  <c r="T1106"/>
  <c r="B1107"/>
  <c r="T1107"/>
  <c r="B1108"/>
  <c r="T1108"/>
  <c r="B1109"/>
  <c r="T1109"/>
  <c r="B1110"/>
  <c r="T1110"/>
  <c r="B1111"/>
  <c r="T1111"/>
  <c r="B1112"/>
  <c r="T1112"/>
  <c r="B1113"/>
  <c r="T1113"/>
  <c r="B1114"/>
  <c r="T1114"/>
  <c r="B1115"/>
  <c r="T1115"/>
  <c r="B1116"/>
  <c r="T1116"/>
  <c r="B1117"/>
  <c r="T1117"/>
  <c r="B1118"/>
  <c r="T1118"/>
  <c r="B1119"/>
  <c r="T1119"/>
  <c r="B1120"/>
  <c r="T1120"/>
  <c r="B1121"/>
  <c r="T1121"/>
  <c r="B1122"/>
  <c r="T1122"/>
  <c r="B1123"/>
  <c r="T1123"/>
  <c r="B1124"/>
  <c r="T1124"/>
  <c r="B1125"/>
  <c r="T1125"/>
  <c r="B1126"/>
  <c r="T1126"/>
  <c r="B1127"/>
  <c r="T1127"/>
  <c r="B1128"/>
  <c r="T1128"/>
  <c r="B1129"/>
  <c r="T1129"/>
  <c r="B1130"/>
  <c r="T1130"/>
  <c r="B1131"/>
  <c r="T1131"/>
  <c r="B1132"/>
  <c r="T1132"/>
  <c r="B1133"/>
  <c r="T1133"/>
  <c r="B1134"/>
  <c r="T1134"/>
  <c r="B1135"/>
  <c r="T1135"/>
  <c r="B1136"/>
  <c r="T1136"/>
  <c r="B1137"/>
  <c r="T1137"/>
  <c r="B1138"/>
  <c r="T1138"/>
  <c r="B1139"/>
  <c r="T1139"/>
  <c r="B1140"/>
  <c r="T1140"/>
  <c r="B1141"/>
  <c r="T1141"/>
  <c r="B1142"/>
  <c r="T1142"/>
  <c r="B1143"/>
  <c r="T1143"/>
  <c r="B1144"/>
  <c r="T1144"/>
  <c r="B1145"/>
  <c r="T1145"/>
  <c r="B1146"/>
  <c r="T1146"/>
  <c r="B1147"/>
  <c r="T1147"/>
  <c r="B1148"/>
  <c r="T1148"/>
  <c r="B1149"/>
  <c r="T1149"/>
  <c r="B1150"/>
  <c r="T1150"/>
  <c r="B1151"/>
  <c r="T1151"/>
  <c r="B1152"/>
  <c r="T1152"/>
  <c r="B1153"/>
  <c r="T1153"/>
  <c r="B1154"/>
  <c r="T1154"/>
  <c r="B1155"/>
  <c r="T1155"/>
  <c r="B1156"/>
  <c r="T1156"/>
  <c r="B1157"/>
  <c r="T1157"/>
  <c r="B1158"/>
  <c r="T1158"/>
  <c r="B1159"/>
  <c r="T1159"/>
  <c r="B1160"/>
  <c r="T1160"/>
  <c r="B1161"/>
  <c r="T1161"/>
  <c r="B1162"/>
  <c r="T1162"/>
  <c r="B1163"/>
  <c r="T1163"/>
  <c r="B1164"/>
  <c r="T1164"/>
  <c r="B1165"/>
  <c r="T1165"/>
  <c r="B1166"/>
  <c r="T1166"/>
  <c r="B1167"/>
  <c r="T1167"/>
  <c r="B1168"/>
  <c r="T1168"/>
  <c r="B1169"/>
  <c r="T1169"/>
  <c r="B1170"/>
  <c r="T1170"/>
  <c r="B1171"/>
  <c r="T1171"/>
  <c r="B1172"/>
  <c r="T1172"/>
  <c r="B1173"/>
  <c r="T1173"/>
  <c r="B1174"/>
  <c r="T1174"/>
  <c r="B1175"/>
  <c r="T1175"/>
  <c r="B1176"/>
  <c r="T1176"/>
  <c r="B1177"/>
  <c r="T1177"/>
  <c r="B1178"/>
  <c r="T1178"/>
  <c r="B1179"/>
  <c r="T1179"/>
  <c r="B1180"/>
  <c r="T1180"/>
  <c r="B1181"/>
  <c r="T1181"/>
  <c r="B1182"/>
  <c r="T1182"/>
  <c r="B1183"/>
  <c r="T1183"/>
  <c r="B1184"/>
  <c r="T1184"/>
  <c r="B1185"/>
  <c r="T1185"/>
  <c r="B1186"/>
  <c r="T1186"/>
  <c r="B1187"/>
  <c r="T1187"/>
  <c r="B1188"/>
  <c r="T1188"/>
  <c r="B1189"/>
  <c r="T1189"/>
  <c r="B1190"/>
  <c r="T1190"/>
  <c r="B1191"/>
  <c r="T1191"/>
  <c r="B1192"/>
  <c r="T1192"/>
  <c r="B1193"/>
  <c r="T1193"/>
  <c r="B1194"/>
  <c r="T1194"/>
  <c r="B1195"/>
  <c r="T1195"/>
  <c r="B1196"/>
  <c r="T1196"/>
  <c r="B1197"/>
  <c r="T1197"/>
  <c r="B1198"/>
  <c r="T1198"/>
  <c r="B1199"/>
  <c r="T1199"/>
  <c r="B1200"/>
  <c r="T1200"/>
  <c r="B1201"/>
  <c r="T1201"/>
  <c r="B1202"/>
  <c r="T1202"/>
  <c r="B1203"/>
  <c r="T1203"/>
  <c r="B1204"/>
  <c r="T1204"/>
  <c r="B1205"/>
  <c r="T1205"/>
  <c r="B1206"/>
  <c r="T1206"/>
  <c r="B1207"/>
  <c r="T1207"/>
  <c r="B1208"/>
  <c r="T1208"/>
  <c r="B1209"/>
  <c r="T1209"/>
  <c r="B1210"/>
  <c r="T1210"/>
  <c r="B1211"/>
  <c r="T1211"/>
  <c r="B1212"/>
  <c r="T1212"/>
  <c r="B1213"/>
  <c r="T1213"/>
  <c r="B1214"/>
  <c r="T1214"/>
  <c r="B1215"/>
  <c r="T1215"/>
  <c r="B1216"/>
  <c r="T1216"/>
  <c r="B1217"/>
  <c r="T1217"/>
  <c r="B1218"/>
  <c r="T1218"/>
  <c r="B1219"/>
  <c r="T1219"/>
  <c r="B1220"/>
  <c r="T1220"/>
  <c r="B1221"/>
  <c r="T1221"/>
  <c r="B1222"/>
  <c r="T1222"/>
  <c r="B1223"/>
  <c r="T1223"/>
  <c r="B1224"/>
  <c r="T1224"/>
  <c r="B1225"/>
  <c r="T1225"/>
  <c r="B1226"/>
  <c r="T1226"/>
  <c r="B1227"/>
  <c r="T1227"/>
  <c r="B1228"/>
  <c r="T1228"/>
  <c r="B1229"/>
  <c r="T1229"/>
  <c r="B1230"/>
  <c r="T1230"/>
  <c r="B1231"/>
  <c r="T1231"/>
  <c r="B1232"/>
  <c r="T1232"/>
  <c r="B1233"/>
  <c r="T1233"/>
  <c r="B1234"/>
  <c r="T1234"/>
  <c r="B1235"/>
  <c r="T1235"/>
  <c r="B1236"/>
  <c r="T1236"/>
  <c r="B1237"/>
  <c r="T1237"/>
  <c r="B1238"/>
  <c r="T1238"/>
  <c r="B1239"/>
  <c r="T1239"/>
  <c r="B1240"/>
  <c r="T1240"/>
  <c r="B1241"/>
  <c r="T1241"/>
  <c r="B1242"/>
  <c r="T1242"/>
  <c r="B1243"/>
  <c r="T1243"/>
  <c r="B1244"/>
  <c r="T1244"/>
  <c r="B1245"/>
  <c r="T1245"/>
  <c r="B1246"/>
  <c r="T1246"/>
  <c r="B1247"/>
  <c r="T1247"/>
  <c r="B1248"/>
  <c r="T1248"/>
  <c r="B1249"/>
  <c r="T1249"/>
  <c r="B1250"/>
  <c r="T1250"/>
  <c r="B1251"/>
  <c r="T1251"/>
  <c r="B1252"/>
  <c r="T1252"/>
  <c r="B1253"/>
  <c r="T1253"/>
  <c r="B1254"/>
  <c r="T1254"/>
  <c r="B1255"/>
  <c r="T1255"/>
  <c r="B1256"/>
  <c r="T1256"/>
  <c r="B1257"/>
  <c r="T1257"/>
  <c r="B1258"/>
  <c r="T1258"/>
  <c r="B1259"/>
  <c r="T1259"/>
  <c r="B1260"/>
  <c r="T1260"/>
  <c r="B1261"/>
  <c r="T1261"/>
  <c r="B1262"/>
  <c r="T1262"/>
  <c r="B1263"/>
  <c r="T1263"/>
  <c r="B1264"/>
  <c r="T1264"/>
  <c r="B1265"/>
  <c r="T1265"/>
  <c r="B1266"/>
  <c r="T1266"/>
  <c r="B1267"/>
  <c r="T1267"/>
  <c r="B1268"/>
  <c r="T1268"/>
  <c r="B1269"/>
  <c r="T1269"/>
  <c r="B1270"/>
  <c r="T1270"/>
  <c r="B1271"/>
  <c r="T1271"/>
  <c r="B1272"/>
  <c r="T1272"/>
  <c r="B1273"/>
  <c r="T1273"/>
  <c r="B1274"/>
  <c r="T1274"/>
  <c r="B1275"/>
  <c r="T1275"/>
  <c r="B1276"/>
  <c r="T1276"/>
  <c r="B1277"/>
  <c r="T1277"/>
  <c r="B1278"/>
  <c r="T1278"/>
  <c r="B1279"/>
  <c r="T1279"/>
  <c r="B1280"/>
  <c r="T1280"/>
  <c r="B1281"/>
  <c r="T1281"/>
  <c r="B1282"/>
  <c r="T1282"/>
  <c r="B1283"/>
  <c r="T1283"/>
  <c r="B1284"/>
  <c r="T1284"/>
  <c r="B1285"/>
  <c r="T1285"/>
  <c r="B1286"/>
  <c r="T1286"/>
  <c r="B1287"/>
  <c r="T1287"/>
  <c r="B1288"/>
  <c r="T1288"/>
  <c r="B1289"/>
  <c r="T1289"/>
  <c r="B1290"/>
  <c r="T1290"/>
  <c r="B1291"/>
  <c r="T1291"/>
  <c r="B1292"/>
  <c r="T1292"/>
  <c r="B1293"/>
  <c r="T1293"/>
  <c r="B1294"/>
  <c r="T1294"/>
  <c r="B1295"/>
  <c r="T1295"/>
  <c r="B1296"/>
  <c r="T1296"/>
  <c r="B1297"/>
  <c r="T1297"/>
  <c r="B1298"/>
  <c r="T1298"/>
  <c r="B1299"/>
  <c r="T1299"/>
  <c r="B1300"/>
  <c r="T1300"/>
  <c r="B1301"/>
  <c r="T1301"/>
  <c r="B1302"/>
  <c r="T1302"/>
  <c r="B1303"/>
  <c r="T1303"/>
  <c r="B1304"/>
  <c r="T1304"/>
  <c r="B1305"/>
  <c r="T1305"/>
  <c r="B1306"/>
  <c r="T1306"/>
  <c r="B1307"/>
  <c r="T1307"/>
  <c r="B1308"/>
  <c r="T1308"/>
  <c r="B1309"/>
  <c r="T1309"/>
  <c r="B1310"/>
  <c r="T1310"/>
  <c r="B1311"/>
  <c r="T1311"/>
  <c r="B1312"/>
  <c r="T1312"/>
  <c r="B1313"/>
  <c r="T1313"/>
  <c r="B1314"/>
  <c r="T1314"/>
  <c r="B1315"/>
  <c r="T1315"/>
  <c r="B1316"/>
  <c r="T1316"/>
  <c r="B1317"/>
  <c r="T1317"/>
  <c r="B1318"/>
  <c r="T1318"/>
  <c r="B1319"/>
  <c r="T1319"/>
  <c r="B1320"/>
  <c r="T1320"/>
  <c r="B1321"/>
  <c r="T1321"/>
  <c r="B1322"/>
  <c r="T1322"/>
  <c r="B1323"/>
  <c r="T1323"/>
  <c r="B1324"/>
  <c r="T1324"/>
  <c r="B1325"/>
  <c r="T1325"/>
  <c r="B1326"/>
  <c r="T1326"/>
  <c r="B1327"/>
  <c r="T1327"/>
  <c r="B1328"/>
  <c r="T1328"/>
  <c r="B1329"/>
  <c r="T1329"/>
  <c r="B1330"/>
  <c r="T1330"/>
  <c r="B1331"/>
  <c r="T1331"/>
  <c r="B1332"/>
  <c r="T1332"/>
  <c r="B1333"/>
  <c r="T1333"/>
  <c r="B1334"/>
  <c r="T1334"/>
  <c r="B1335"/>
  <c r="T1335"/>
  <c r="B1336"/>
  <c r="T1336"/>
  <c r="B1337"/>
  <c r="T1337"/>
  <c r="B1338"/>
  <c r="T1338"/>
  <c r="B1339"/>
  <c r="T1339"/>
  <c r="B1340"/>
  <c r="T1340"/>
  <c r="B1341"/>
  <c r="T1341"/>
  <c r="B1342"/>
  <c r="T1342"/>
  <c r="B1343"/>
  <c r="T1343"/>
  <c r="B1344"/>
  <c r="T1344"/>
  <c r="B1345"/>
  <c r="T1345"/>
  <c r="B1346"/>
  <c r="T1346"/>
  <c r="B1347"/>
  <c r="T1347"/>
  <c r="B1348"/>
  <c r="T1348"/>
  <c r="B1349"/>
  <c r="T1349"/>
  <c r="B1350"/>
  <c r="T1350"/>
  <c r="B1351"/>
  <c r="T1351"/>
  <c r="B1352"/>
  <c r="T1352"/>
  <c r="B1353"/>
  <c r="T1353"/>
  <c r="B1354"/>
  <c r="T1354"/>
  <c r="B1355"/>
  <c r="T1355"/>
  <c r="B1356"/>
  <c r="T1356"/>
  <c r="B1357"/>
  <c r="T1357"/>
  <c r="B1358"/>
  <c r="T1358"/>
  <c r="B1359"/>
  <c r="T1359"/>
  <c r="B1360"/>
  <c r="T1360"/>
  <c r="B1361"/>
  <c r="T1361"/>
  <c r="B1362"/>
  <c r="T1362"/>
  <c r="B1363"/>
  <c r="T1363"/>
  <c r="B1364"/>
  <c r="T1364"/>
  <c r="B1365"/>
  <c r="T1365"/>
  <c r="B1366"/>
  <c r="T1366"/>
  <c r="B1367"/>
  <c r="T1367"/>
  <c r="B1368"/>
  <c r="T1368"/>
  <c r="B1369"/>
  <c r="T1369"/>
  <c r="B1370"/>
  <c r="T1370"/>
  <c r="B1371"/>
  <c r="T1371"/>
  <c r="B1372"/>
  <c r="T1372"/>
  <c r="B1373"/>
  <c r="T1373"/>
  <c r="B1374"/>
  <c r="T1374"/>
  <c r="B1375"/>
  <c r="T1375"/>
  <c r="B1376"/>
  <c r="T1376"/>
  <c r="B1377"/>
  <c r="T1377"/>
  <c r="B1378"/>
  <c r="T1378"/>
  <c r="B1379"/>
  <c r="T1379"/>
  <c r="B1380"/>
  <c r="T1380"/>
  <c r="B1381"/>
  <c r="T1381"/>
  <c r="B1382"/>
  <c r="T1382"/>
  <c r="B1383"/>
  <c r="T1383"/>
  <c r="B1384"/>
  <c r="T1384"/>
  <c r="B1385"/>
  <c r="T1385"/>
  <c r="B1386"/>
  <c r="T1386"/>
  <c r="B1387"/>
  <c r="T1387"/>
  <c r="B1388"/>
  <c r="T1388"/>
  <c r="B1389"/>
  <c r="T1389"/>
  <c r="B1390"/>
  <c r="T1390"/>
  <c r="B1391"/>
  <c r="T1391"/>
  <c r="B1392"/>
  <c r="T1392"/>
  <c r="B1393"/>
  <c r="T1393"/>
  <c r="B1394"/>
  <c r="T1394"/>
  <c r="B1395"/>
  <c r="T1395"/>
  <c r="B1396"/>
  <c r="T1396"/>
  <c r="B1397"/>
  <c r="T1397"/>
  <c r="B1398"/>
  <c r="T1398"/>
  <c r="B1399"/>
  <c r="T1399"/>
  <c r="B1400"/>
  <c r="T1400"/>
  <c r="B1401"/>
  <c r="T1401"/>
  <c r="B1402"/>
  <c r="T1402"/>
  <c r="B1403"/>
  <c r="T1403"/>
  <c r="B1404"/>
  <c r="T1404"/>
  <c r="B1405"/>
  <c r="T1405"/>
  <c r="B1406"/>
  <c r="T1406"/>
  <c r="B1407"/>
  <c r="T1407"/>
  <c r="B1408"/>
  <c r="T1408"/>
  <c r="B1409"/>
  <c r="T1409"/>
  <c r="B1410"/>
  <c r="T1410"/>
  <c r="B1411"/>
  <c r="T1411"/>
  <c r="B1412"/>
  <c r="T1412"/>
  <c r="B1413"/>
  <c r="T1413"/>
  <c r="B1414"/>
  <c r="T1414"/>
  <c r="B1415"/>
  <c r="T1415"/>
  <c r="B1416"/>
  <c r="T1416"/>
  <c r="B1417"/>
  <c r="T1417"/>
  <c r="B1418"/>
  <c r="T1418"/>
  <c r="B1419"/>
  <c r="T1419"/>
  <c r="B1420"/>
  <c r="T1420"/>
  <c r="B1421"/>
  <c r="T1421"/>
  <c r="B1422"/>
  <c r="T1422"/>
  <c r="B1423"/>
  <c r="T1423"/>
  <c r="B1424"/>
  <c r="T1424"/>
  <c r="B1425"/>
  <c r="T1425"/>
  <c r="B1426"/>
  <c r="T1426"/>
  <c r="B1427"/>
  <c r="T1427"/>
  <c r="B1428"/>
  <c r="T1428"/>
  <c r="B1429"/>
  <c r="T1429"/>
  <c r="B1430"/>
  <c r="T1430"/>
  <c r="B1431"/>
  <c r="T1431"/>
  <c r="B1432"/>
  <c r="T1432"/>
  <c r="B1433"/>
  <c r="T1433"/>
  <c r="B1434"/>
  <c r="T1434"/>
  <c r="B1435"/>
  <c r="T1435"/>
  <c r="B1436"/>
  <c r="T1436"/>
  <c r="B1437"/>
  <c r="T1437"/>
  <c r="B1438"/>
  <c r="T1438"/>
  <c r="B1439"/>
  <c r="T1439"/>
  <c r="B1440"/>
  <c r="T1440"/>
  <c r="B1441"/>
  <c r="T1441"/>
  <c r="B1442"/>
  <c r="T1442"/>
  <c r="B1443"/>
  <c r="T1443"/>
  <c r="B1444"/>
  <c r="T1444"/>
  <c r="B1445"/>
  <c r="T1445"/>
  <c r="B1446"/>
  <c r="T1446"/>
  <c r="B1447"/>
  <c r="T1447"/>
  <c r="B1448"/>
  <c r="T1448"/>
  <c r="B1449"/>
  <c r="T1449"/>
  <c r="B1450"/>
  <c r="T1450"/>
  <c r="B1451"/>
  <c r="T1451"/>
  <c r="B1452"/>
  <c r="T1452"/>
  <c r="B1453"/>
  <c r="T1453"/>
  <c r="B1454"/>
  <c r="T1454"/>
  <c r="B1455"/>
  <c r="T1455"/>
  <c r="B1456"/>
  <c r="T1456"/>
  <c r="B1457"/>
  <c r="T1457"/>
  <c r="B1458"/>
  <c r="T1458"/>
  <c r="B1459"/>
  <c r="T1459"/>
  <c r="B1460"/>
  <c r="T1460"/>
  <c r="B1461"/>
  <c r="T1461"/>
  <c r="B1462"/>
  <c r="T1462"/>
  <c r="B1463"/>
  <c r="T1463"/>
  <c r="B1464"/>
  <c r="T1464"/>
  <c r="B1465"/>
  <c r="T1465"/>
  <c r="B1466"/>
  <c r="T1466"/>
  <c r="B1467"/>
  <c r="T1467"/>
  <c r="B1468"/>
  <c r="T1468"/>
  <c r="B1469"/>
  <c r="T1469"/>
  <c r="B1470"/>
  <c r="T1470"/>
  <c r="B1471"/>
  <c r="T1471"/>
  <c r="B1472"/>
  <c r="T1472"/>
  <c r="B1473"/>
  <c r="T1473"/>
  <c r="B1474"/>
  <c r="T1474"/>
  <c r="B1475"/>
  <c r="T1475"/>
  <c r="B1476"/>
  <c r="T1476"/>
  <c r="B1477"/>
  <c r="T1477"/>
  <c r="B1478"/>
  <c r="T1478"/>
  <c r="B1479"/>
  <c r="T1479"/>
  <c r="B1480"/>
  <c r="T1480"/>
  <c r="B1481"/>
  <c r="T1481"/>
  <c r="B1482"/>
  <c r="T1482"/>
  <c r="B1483"/>
  <c r="T1483"/>
  <c r="B1484"/>
  <c r="T1484"/>
  <c r="B1485"/>
  <c r="T1485"/>
  <c r="B1486"/>
  <c r="T1486"/>
  <c r="B1487"/>
  <c r="T1487"/>
  <c r="B1488"/>
  <c r="T1488"/>
  <c r="B1489"/>
  <c r="T1489"/>
  <c r="B1490"/>
  <c r="T1490"/>
  <c r="B1491"/>
  <c r="T1491"/>
  <c r="B1492"/>
  <c r="T1492"/>
  <c r="B1493"/>
  <c r="T1493"/>
  <c r="B1494"/>
  <c r="T1494"/>
  <c r="B1495"/>
  <c r="T1495"/>
  <c r="B1496"/>
  <c r="T1496"/>
  <c r="B1497"/>
  <c r="T1497"/>
  <c r="B1498"/>
  <c r="T1498"/>
  <c r="B1499"/>
  <c r="T1499"/>
  <c r="B1500"/>
  <c r="T1500"/>
  <c r="B1501"/>
  <c r="T1501"/>
  <c r="B1502"/>
  <c r="T1502"/>
  <c r="B1503"/>
  <c r="T1503"/>
  <c r="B1504"/>
  <c r="T1504"/>
  <c r="B1505"/>
  <c r="T1505"/>
  <c r="B1506"/>
  <c r="T1506"/>
  <c r="B1507"/>
  <c r="T1507"/>
  <c r="B1508"/>
  <c r="T1508"/>
  <c r="B1509"/>
  <c r="T1509"/>
  <c r="B1510"/>
  <c r="T1510"/>
  <c r="B1511"/>
  <c r="T1511"/>
  <c r="B1512"/>
  <c r="T1512"/>
  <c r="B1513"/>
  <c r="T1513"/>
  <c r="B1514"/>
  <c r="T1514"/>
  <c r="B1515"/>
  <c r="T1515"/>
  <c r="B1516"/>
  <c r="T1516"/>
  <c r="B1517"/>
  <c r="T1517"/>
  <c r="B1518"/>
  <c r="T1518"/>
  <c r="B1519"/>
  <c r="T1519"/>
  <c r="B1520"/>
  <c r="T1520"/>
  <c r="B1521"/>
  <c r="T1521"/>
  <c r="B1522"/>
  <c r="T1522"/>
  <c r="B1523"/>
  <c r="T1523"/>
  <c r="B1524"/>
  <c r="T1524"/>
  <c r="B1525"/>
  <c r="T1525"/>
  <c r="B1526"/>
  <c r="T1526"/>
  <c r="B1527"/>
  <c r="T1527"/>
  <c r="B1528"/>
  <c r="T1528"/>
  <c r="B1529"/>
  <c r="T1529"/>
  <c r="B1530"/>
  <c r="T1530"/>
  <c r="B1531"/>
  <c r="T1531"/>
  <c r="B1532"/>
  <c r="T1532"/>
  <c r="B1533"/>
  <c r="T1533"/>
  <c r="B1534"/>
  <c r="T1534"/>
  <c r="B1535"/>
  <c r="T1535"/>
  <c r="B1536"/>
  <c r="T1536"/>
  <c r="B1537"/>
  <c r="T1537"/>
  <c r="B1538"/>
  <c r="T1538"/>
  <c r="B1539"/>
  <c r="T1539"/>
  <c r="B1540"/>
  <c r="T1540"/>
  <c r="B1541"/>
  <c r="T1541"/>
  <c r="B1542"/>
  <c r="T1542"/>
  <c r="B1543"/>
  <c r="T1543"/>
  <c r="B1544"/>
  <c r="T1544"/>
  <c r="B1545"/>
  <c r="T1545"/>
  <c r="B1546"/>
  <c r="T1546"/>
  <c r="B1547"/>
  <c r="T1547"/>
  <c r="B1548"/>
  <c r="T1548"/>
  <c r="B1549"/>
  <c r="T1549"/>
  <c r="B1550"/>
  <c r="T1550"/>
  <c r="B1551"/>
  <c r="T1551"/>
  <c r="B1552"/>
  <c r="T1552"/>
  <c r="B1553"/>
  <c r="T1553"/>
  <c r="B1554"/>
  <c r="T1554"/>
  <c r="B1555"/>
  <c r="T1555"/>
  <c r="B1556"/>
  <c r="T1556"/>
  <c r="B1557"/>
  <c r="T1557"/>
  <c r="B1558"/>
  <c r="T1558"/>
  <c r="B1559"/>
  <c r="T1559"/>
  <c r="B1560"/>
  <c r="T1560"/>
  <c r="B1561"/>
  <c r="T1561"/>
  <c r="B1562"/>
  <c r="T1562"/>
  <c r="B1563"/>
  <c r="T1563"/>
  <c r="B1564"/>
  <c r="T1564"/>
  <c r="B1565"/>
  <c r="T1565"/>
  <c r="B1566"/>
  <c r="T1566"/>
  <c r="B1567"/>
  <c r="T1567"/>
  <c r="B1568"/>
  <c r="T1568"/>
  <c r="B1569"/>
  <c r="T1569"/>
  <c r="B1570"/>
  <c r="T1570"/>
  <c r="B1571"/>
  <c r="T1571"/>
  <c r="B1572"/>
  <c r="T1572"/>
  <c r="B1573"/>
  <c r="T1573"/>
  <c r="B1574"/>
  <c r="T1574"/>
  <c r="B1575"/>
  <c r="T1575"/>
  <c r="B1576"/>
  <c r="T1576"/>
  <c r="B1577"/>
  <c r="T1577"/>
  <c r="B1578"/>
  <c r="T1578"/>
  <c r="B1579"/>
  <c r="T1579"/>
  <c r="B1580"/>
  <c r="T1580"/>
  <c r="B1581"/>
  <c r="T1581"/>
  <c r="B1582"/>
  <c r="T1582"/>
  <c r="B1583"/>
  <c r="T1583"/>
  <c r="B1584"/>
  <c r="T1584"/>
  <c r="B1585"/>
  <c r="T1585"/>
  <c r="B1586"/>
  <c r="T1586"/>
  <c r="B1587"/>
  <c r="T1587"/>
  <c r="B1588"/>
  <c r="T1588"/>
  <c r="B1589"/>
  <c r="T1589"/>
  <c r="B1590"/>
  <c r="T1590"/>
  <c r="B1591"/>
  <c r="T1591"/>
  <c r="B1592"/>
  <c r="T1592"/>
  <c r="B1593"/>
  <c r="T1593"/>
  <c r="B1594"/>
  <c r="T1594"/>
  <c r="B1595"/>
  <c r="T1595"/>
  <c r="B1596"/>
  <c r="T1596"/>
  <c r="B1597"/>
  <c r="T1597"/>
  <c r="B1598"/>
  <c r="T1598"/>
  <c r="B1599"/>
  <c r="T1599"/>
  <c r="B1600"/>
  <c r="T1600"/>
  <c r="B1601"/>
  <c r="T1601"/>
  <c r="B1602"/>
  <c r="T1602"/>
  <c r="B1603"/>
  <c r="T1603"/>
  <c r="B1604"/>
  <c r="T1604"/>
  <c r="B1605"/>
  <c r="T1605"/>
  <c r="B1606"/>
  <c r="T1606"/>
  <c r="B1607"/>
  <c r="T1607"/>
  <c r="B1608"/>
  <c r="T1608"/>
  <c r="B1609"/>
  <c r="T1609"/>
  <c r="B1610"/>
  <c r="T1610"/>
  <c r="B1611"/>
  <c r="T1611"/>
  <c r="B1612"/>
  <c r="T1612"/>
  <c r="B1613"/>
  <c r="T1613"/>
  <c r="B1614"/>
  <c r="T1614"/>
  <c r="B1615"/>
  <c r="T1615"/>
  <c r="B1616"/>
  <c r="T1616"/>
  <c r="B1617"/>
  <c r="T1617"/>
  <c r="B1618"/>
  <c r="T1618"/>
  <c r="B1619"/>
  <c r="T1619"/>
  <c r="B1620"/>
  <c r="T1620"/>
  <c r="B1621"/>
  <c r="T1621"/>
  <c r="B1622"/>
  <c r="T1622"/>
  <c r="B1623"/>
  <c r="T1623"/>
  <c r="B1624"/>
  <c r="T1624"/>
  <c r="B1625"/>
  <c r="T1625"/>
  <c r="B1626"/>
  <c r="T1626"/>
  <c r="B1627"/>
  <c r="T1627"/>
  <c r="B1628"/>
  <c r="T1628"/>
  <c r="B1629"/>
  <c r="T1629"/>
  <c r="B1630"/>
  <c r="T1630"/>
  <c r="B1631"/>
  <c r="T1631"/>
  <c r="B1632"/>
  <c r="T1632"/>
  <c r="B1633"/>
  <c r="T1633"/>
  <c r="B1634"/>
  <c r="T1634"/>
  <c r="B1635"/>
  <c r="T1635"/>
  <c r="B1636"/>
  <c r="T1636"/>
  <c r="B1637"/>
  <c r="T1637"/>
  <c r="B1638"/>
  <c r="T1638"/>
  <c r="B1639"/>
  <c r="T1639"/>
  <c r="B1640"/>
  <c r="T1640"/>
  <c r="B1641"/>
  <c r="T1641"/>
  <c r="B1642"/>
  <c r="T1642"/>
  <c r="B1643"/>
  <c r="T1643"/>
  <c r="B1644"/>
  <c r="T1644"/>
  <c r="B1645"/>
  <c r="T1645"/>
  <c r="B1646"/>
  <c r="T1646"/>
  <c r="B1647"/>
  <c r="T1647"/>
  <c r="B1648"/>
  <c r="T1648"/>
  <c r="B1649"/>
  <c r="T1649"/>
  <c r="B1650"/>
  <c r="T1650"/>
  <c r="B1651"/>
  <c r="T1651"/>
  <c r="B1652"/>
  <c r="T1652"/>
  <c r="B1653"/>
  <c r="T1653"/>
  <c r="B1654"/>
  <c r="T1654"/>
  <c r="B1655"/>
  <c r="T1655"/>
  <c r="B1656"/>
  <c r="T1656"/>
  <c r="B1657"/>
  <c r="T1657"/>
  <c r="B1658"/>
  <c r="T1658"/>
  <c r="B1659"/>
  <c r="T1659"/>
  <c r="B1660"/>
  <c r="T1660"/>
  <c r="B1661"/>
  <c r="T1661"/>
  <c r="B1662"/>
  <c r="T1662"/>
  <c r="B1663"/>
  <c r="T1663"/>
  <c r="B1664"/>
  <c r="T1664"/>
  <c r="B1665"/>
  <c r="T1665"/>
  <c r="B1666"/>
  <c r="T1666"/>
  <c r="B1667"/>
  <c r="T1667"/>
  <c r="B1668"/>
  <c r="T1668"/>
  <c r="B1669"/>
  <c r="T1669"/>
  <c r="B1670"/>
  <c r="T1670"/>
  <c r="B1671"/>
  <c r="T1671"/>
  <c r="B1672"/>
  <c r="T1672"/>
  <c r="B1673"/>
  <c r="T1673"/>
  <c r="B1674"/>
  <c r="T1674"/>
  <c r="B1675"/>
  <c r="T1675"/>
  <c r="B1676"/>
  <c r="T1676"/>
  <c r="B1677"/>
  <c r="T1677"/>
  <c r="B1678"/>
  <c r="T1678"/>
  <c r="B1679"/>
  <c r="T1679"/>
  <c r="B1680"/>
  <c r="T1680"/>
  <c r="B1681"/>
  <c r="T1681"/>
  <c r="B1682"/>
  <c r="T1682"/>
  <c r="B1683"/>
  <c r="T1683"/>
  <c r="B1684"/>
  <c r="T1684"/>
  <c r="B1685"/>
  <c r="T1685"/>
  <c r="B1686"/>
  <c r="T1686"/>
  <c r="B1687"/>
  <c r="T1687"/>
  <c r="B1688"/>
  <c r="T1688"/>
  <c r="B1689"/>
  <c r="T1689"/>
  <c r="B1690"/>
  <c r="T1690"/>
  <c r="B1691"/>
  <c r="T1691"/>
  <c r="B1692"/>
  <c r="T1692"/>
  <c r="B1693"/>
  <c r="T1693"/>
  <c r="B1694"/>
  <c r="T1694"/>
  <c r="B1695"/>
  <c r="T1695"/>
  <c r="B1696"/>
  <c r="T1696"/>
  <c r="B1697"/>
  <c r="T1697"/>
  <c r="B1698"/>
  <c r="T1698"/>
  <c r="B1699"/>
  <c r="T1699"/>
  <c r="B1700"/>
  <c r="T1700"/>
  <c r="B1701"/>
  <c r="T1701"/>
  <c r="B1702"/>
  <c r="T1702"/>
  <c r="B1703"/>
  <c r="T1703"/>
  <c r="B1704"/>
  <c r="T1704"/>
  <c r="B1705"/>
  <c r="T1705"/>
  <c r="B1706"/>
  <c r="T1706"/>
  <c r="B1707"/>
  <c r="T1707"/>
  <c r="B1708"/>
  <c r="T1708"/>
  <c r="B1709"/>
  <c r="T1709"/>
  <c r="B1710"/>
  <c r="T1710"/>
  <c r="B1711"/>
  <c r="T1711"/>
  <c r="B1712"/>
  <c r="T1712"/>
  <c r="B1713"/>
  <c r="T1713"/>
  <c r="B1714"/>
  <c r="T1714"/>
  <c r="B1715"/>
  <c r="T1715"/>
  <c r="B1716"/>
  <c r="T1716"/>
  <c r="B1717"/>
  <c r="T1717"/>
  <c r="B1718"/>
  <c r="T1718"/>
  <c r="B1719"/>
  <c r="T1719"/>
  <c r="B1720"/>
  <c r="T1720"/>
  <c r="B1721"/>
  <c r="T1721"/>
  <c r="B1722"/>
  <c r="T1722"/>
  <c r="B1723"/>
  <c r="T1723"/>
  <c r="B1724"/>
  <c r="T1724"/>
  <c r="B1725"/>
  <c r="T1725"/>
  <c r="B1726"/>
  <c r="T1726"/>
  <c r="B1727"/>
  <c r="T1727"/>
  <c r="B1728"/>
  <c r="T1728"/>
  <c r="B1729"/>
  <c r="T1729"/>
  <c r="B1730"/>
  <c r="T1730"/>
  <c r="B1731"/>
  <c r="T1731"/>
  <c r="B1732"/>
  <c r="T1732"/>
  <c r="B1733"/>
  <c r="T1733"/>
  <c r="B1734"/>
  <c r="T1734"/>
  <c r="B1735"/>
  <c r="T1735"/>
  <c r="B1736"/>
  <c r="T1736"/>
  <c r="B1737"/>
  <c r="T1737"/>
  <c r="B1738"/>
  <c r="T1738"/>
  <c r="B1739"/>
  <c r="T1739"/>
  <c r="B1740"/>
  <c r="T1740"/>
  <c r="B1741"/>
  <c r="T1741"/>
  <c r="B1742"/>
  <c r="T1742"/>
  <c r="B1743"/>
  <c r="T1743"/>
  <c r="B1744"/>
  <c r="T1744"/>
  <c r="B1745"/>
  <c r="T1745"/>
  <c r="B1746"/>
  <c r="T1746"/>
  <c r="B1747"/>
  <c r="T1747"/>
  <c r="B1748"/>
  <c r="T1748"/>
  <c r="B1749"/>
  <c r="T1749"/>
  <c r="B1750"/>
  <c r="T1750"/>
  <c r="B1751"/>
  <c r="T1751"/>
  <c r="B1752"/>
  <c r="T1752"/>
  <c r="B1753"/>
  <c r="T1753"/>
  <c r="B1754"/>
  <c r="T1754"/>
  <c r="B1755"/>
  <c r="T1755"/>
  <c r="B1756"/>
  <c r="T1756"/>
  <c r="B1757"/>
  <c r="T1757"/>
  <c r="B1758"/>
  <c r="T1758"/>
  <c r="B1759"/>
  <c r="T1759"/>
  <c r="B1760"/>
  <c r="T1760"/>
  <c r="B1761"/>
  <c r="T1761"/>
  <c r="B1762"/>
  <c r="T1762"/>
  <c r="B1763"/>
  <c r="T1763"/>
  <c r="B1764"/>
  <c r="T1764"/>
  <c r="B1765"/>
  <c r="T1765"/>
  <c r="B1766"/>
  <c r="T1766"/>
  <c r="B1767"/>
  <c r="T1767"/>
  <c r="B1768"/>
  <c r="T1768"/>
  <c r="B1769"/>
  <c r="T1769"/>
  <c r="B1770"/>
  <c r="T1770"/>
  <c r="B1771"/>
  <c r="T1771"/>
  <c r="B1772"/>
  <c r="T1772"/>
  <c r="B1773"/>
  <c r="T1773"/>
  <c r="B1774"/>
  <c r="T1774"/>
  <c r="B1775"/>
  <c r="T1775"/>
  <c r="B1776"/>
  <c r="T1776"/>
  <c r="B1777"/>
  <c r="T1777"/>
  <c r="B1778"/>
  <c r="T1778"/>
  <c r="B1779"/>
  <c r="T1779"/>
  <c r="B1780"/>
  <c r="T1780"/>
  <c r="B1781"/>
  <c r="T1781"/>
  <c r="B1782"/>
  <c r="T1782"/>
  <c r="B1783"/>
  <c r="T1783"/>
  <c r="B1784"/>
  <c r="T1784"/>
  <c r="B1785"/>
  <c r="T1785"/>
  <c r="B1786"/>
  <c r="T1786"/>
  <c r="B1787"/>
  <c r="T1787"/>
  <c r="B1788"/>
  <c r="T1788"/>
  <c r="B1789"/>
  <c r="T1789"/>
  <c r="B1790"/>
  <c r="T1790"/>
  <c r="B1791"/>
  <c r="T1791"/>
  <c r="B1792"/>
  <c r="T1792"/>
  <c r="B1793"/>
  <c r="T1793"/>
  <c r="B1794"/>
  <c r="T1794"/>
  <c r="B1795"/>
  <c r="T1795"/>
  <c r="B1796"/>
  <c r="T1796"/>
  <c r="B1797"/>
  <c r="T1797"/>
  <c r="B1798"/>
  <c r="T1798"/>
  <c r="B1799"/>
  <c r="T1799"/>
  <c r="B1800"/>
  <c r="T1800"/>
  <c r="B1801"/>
  <c r="T1801"/>
  <c r="B1802"/>
  <c r="T1802"/>
  <c r="B1803"/>
  <c r="T1803"/>
  <c r="B1804"/>
  <c r="T1804"/>
  <c r="B1805"/>
  <c r="T1805"/>
  <c r="B1806"/>
  <c r="T1806"/>
  <c r="B1807"/>
  <c r="T1807"/>
  <c r="B1808"/>
  <c r="T1808"/>
  <c r="B1809"/>
  <c r="T1809"/>
  <c r="B1810"/>
  <c r="T1810"/>
  <c r="B1811"/>
  <c r="T1811"/>
  <c r="B1812"/>
  <c r="T1812"/>
  <c r="B1813"/>
  <c r="T1813"/>
  <c r="B1814"/>
  <c r="T1814"/>
  <c r="B1815"/>
  <c r="T1815"/>
  <c r="B1816"/>
  <c r="T1816"/>
  <c r="B1817"/>
  <c r="T1817"/>
  <c r="B1818"/>
  <c r="T1818"/>
  <c r="B1819"/>
  <c r="T1819"/>
  <c r="B1820"/>
  <c r="T1820"/>
  <c r="B1821"/>
  <c r="T1821"/>
  <c r="B1822"/>
  <c r="T1822"/>
  <c r="B1823"/>
  <c r="T1823"/>
  <c r="B1824"/>
  <c r="T1824"/>
  <c r="B1825"/>
  <c r="T1825"/>
  <c r="B1826"/>
  <c r="T1826"/>
  <c r="B1827"/>
  <c r="T1827"/>
  <c r="B1828"/>
  <c r="T1828"/>
  <c r="B1829"/>
  <c r="T1829"/>
  <c r="B1830"/>
  <c r="T1830"/>
  <c r="B1831"/>
  <c r="T1831"/>
  <c r="B1832"/>
  <c r="T1832"/>
  <c r="B1833"/>
  <c r="T1833"/>
  <c r="B1834"/>
  <c r="T1834"/>
  <c r="B1835"/>
  <c r="T1835"/>
  <c r="B1836"/>
  <c r="T1836"/>
  <c r="B1837"/>
  <c r="T1837"/>
  <c r="B1838"/>
  <c r="T1838"/>
  <c r="B1839"/>
  <c r="T1839"/>
  <c r="B1840"/>
  <c r="T1840"/>
  <c r="B1841"/>
  <c r="T1841"/>
  <c r="B1842"/>
  <c r="T1842"/>
  <c r="B1843"/>
  <c r="T1843"/>
  <c r="B1844"/>
  <c r="T1844"/>
  <c r="B1845"/>
  <c r="T1845"/>
  <c r="B1846"/>
  <c r="T1846"/>
  <c r="B1847"/>
  <c r="T1847"/>
  <c r="B1848"/>
  <c r="T1848"/>
  <c r="B1849"/>
  <c r="T1849"/>
  <c r="B1850"/>
  <c r="T1850"/>
  <c r="B1851"/>
  <c r="T1851"/>
  <c r="B1852"/>
  <c r="T1852"/>
  <c r="B1853"/>
  <c r="T1853"/>
  <c r="B1854"/>
  <c r="T1854"/>
  <c r="B1855"/>
  <c r="T1855"/>
  <c r="B1856"/>
  <c r="T1856"/>
  <c r="B1857"/>
  <c r="T1857"/>
  <c r="B1858"/>
  <c r="T1858"/>
  <c r="B1859"/>
  <c r="T1859"/>
  <c r="B1860"/>
  <c r="T1860"/>
  <c r="B1861"/>
  <c r="T1861"/>
  <c r="B1862"/>
  <c r="T1862"/>
  <c r="B1863"/>
  <c r="T1863"/>
  <c r="B1864"/>
  <c r="T1864"/>
  <c r="B1865"/>
  <c r="T1865"/>
  <c r="B1866"/>
  <c r="T1866"/>
  <c r="B1867"/>
  <c r="T1867"/>
  <c r="B1868"/>
  <c r="T1868"/>
  <c r="B1869"/>
  <c r="T1869"/>
  <c r="B1870"/>
  <c r="T1870"/>
  <c r="B1871"/>
  <c r="T1871"/>
  <c r="B1872"/>
  <c r="T1872"/>
  <c r="B1873"/>
  <c r="T1873"/>
  <c r="B1874"/>
  <c r="T1874"/>
  <c r="B1875"/>
  <c r="T1875"/>
  <c r="B1876"/>
  <c r="T1876"/>
  <c r="B1877"/>
  <c r="T1877"/>
  <c r="B1878"/>
  <c r="T1878"/>
  <c r="B1879"/>
  <c r="T1879"/>
  <c r="B1880"/>
  <c r="T1880"/>
  <c r="B1881"/>
  <c r="T1881"/>
  <c r="B1882"/>
  <c r="T1882"/>
  <c r="B1883"/>
  <c r="T1883"/>
  <c r="B1884"/>
  <c r="T1884"/>
  <c r="B1885"/>
  <c r="T1885"/>
  <c r="B1886"/>
  <c r="T1886"/>
  <c r="B1887"/>
  <c r="T1887"/>
  <c r="B1888"/>
  <c r="T1888"/>
  <c r="B1889"/>
  <c r="T1889"/>
  <c r="B1890"/>
  <c r="T1890"/>
  <c r="B1891"/>
  <c r="T1891"/>
  <c r="B1892"/>
  <c r="T1892"/>
  <c r="B1893"/>
  <c r="T1893"/>
  <c r="B1894"/>
  <c r="T1894"/>
  <c r="B1895"/>
  <c r="T1895"/>
  <c r="B1896"/>
  <c r="T1896"/>
  <c r="B1897"/>
  <c r="T1897"/>
  <c r="B1898"/>
  <c r="T1898"/>
  <c r="B1899"/>
  <c r="T1899"/>
  <c r="B1900"/>
  <c r="T1900"/>
  <c r="B1901"/>
  <c r="T1901"/>
  <c r="B1902"/>
  <c r="T1902"/>
  <c r="B1903"/>
  <c r="T1903"/>
  <c r="B1904"/>
  <c r="T1904"/>
  <c r="B1905"/>
  <c r="T1905"/>
  <c r="B1906"/>
  <c r="T1906"/>
  <c r="B1907"/>
  <c r="T1907"/>
  <c r="B1908"/>
  <c r="T1908"/>
  <c r="B1909"/>
  <c r="T1909"/>
  <c r="B1910"/>
  <c r="T1910"/>
  <c r="B1911"/>
  <c r="T1911"/>
  <c r="B1912"/>
  <c r="T1912"/>
  <c r="B1913"/>
  <c r="T1913"/>
  <c r="B1914"/>
  <c r="T1914"/>
  <c r="B1915"/>
  <c r="T1915"/>
  <c r="B1916"/>
  <c r="T1916"/>
  <c r="B1917"/>
  <c r="T1917"/>
  <c r="B1918"/>
  <c r="T1918"/>
  <c r="B1919"/>
  <c r="T1919"/>
  <c r="B1920"/>
  <c r="T1920"/>
  <c r="B1921"/>
  <c r="T1921"/>
  <c r="B1922"/>
  <c r="T1922"/>
  <c r="B1923"/>
  <c r="T1923"/>
  <c r="B1924"/>
  <c r="T1924"/>
  <c r="B1925"/>
  <c r="T1925"/>
  <c r="B1926"/>
  <c r="T1926"/>
  <c r="B1927"/>
  <c r="T1927"/>
  <c r="B1928"/>
  <c r="T1928"/>
  <c r="B1929"/>
  <c r="T1929"/>
  <c r="B1930"/>
  <c r="T1930"/>
  <c r="B1931"/>
  <c r="T1931"/>
  <c r="B1932"/>
  <c r="T1932"/>
  <c r="B1933"/>
  <c r="T1933"/>
  <c r="B1934"/>
  <c r="T1934"/>
  <c r="B1935"/>
  <c r="T1935"/>
  <c r="B1936"/>
  <c r="T1936"/>
  <c r="B1937"/>
  <c r="T1937"/>
  <c r="B1938"/>
  <c r="T1938"/>
  <c r="B1939"/>
  <c r="T1939"/>
  <c r="B1940"/>
  <c r="T1940"/>
  <c r="B1941"/>
  <c r="T1941"/>
  <c r="B1942"/>
  <c r="T1942"/>
  <c r="B1943"/>
  <c r="T1943"/>
  <c r="B1944"/>
  <c r="T1944"/>
  <c r="B1945"/>
  <c r="T1945"/>
  <c r="B1946"/>
  <c r="T1946"/>
  <c r="B1947"/>
  <c r="T1947"/>
  <c r="B1948"/>
  <c r="T1948"/>
  <c r="B1949"/>
  <c r="T1949"/>
  <c r="B1950"/>
  <c r="T1950"/>
  <c r="B1951"/>
  <c r="T1951"/>
  <c r="B1952"/>
  <c r="T1952"/>
  <c r="B1953"/>
  <c r="T1953"/>
  <c r="B1954"/>
  <c r="T1954"/>
  <c r="B1955"/>
  <c r="T1955"/>
  <c r="B1956"/>
  <c r="T1956"/>
  <c r="B1957"/>
  <c r="T1957"/>
  <c r="B1958"/>
  <c r="T1958"/>
  <c r="B1959"/>
  <c r="T1959"/>
  <c r="B1960"/>
  <c r="T1960"/>
  <c r="B1961"/>
  <c r="T1961"/>
  <c r="B1962"/>
  <c r="T1962"/>
  <c r="B1963"/>
  <c r="T1963"/>
  <c r="B1964"/>
  <c r="T1964"/>
  <c r="B1965"/>
  <c r="T1965"/>
  <c r="B1966"/>
  <c r="T1966"/>
  <c r="B1967"/>
  <c r="T1967"/>
  <c r="B1968"/>
  <c r="T1968"/>
  <c r="B1969"/>
  <c r="T1969"/>
  <c r="B1970"/>
  <c r="T1970"/>
  <c r="B1971"/>
  <c r="T1971"/>
  <c r="B1972"/>
  <c r="T1972"/>
  <c r="B1973"/>
  <c r="T1973"/>
  <c r="B1974"/>
  <c r="T1974"/>
  <c r="B1975"/>
  <c r="T1975"/>
  <c r="B1976"/>
  <c r="T1976"/>
  <c r="B1977"/>
  <c r="T1977"/>
  <c r="B1978"/>
  <c r="T1978"/>
  <c r="B1979"/>
  <c r="T1979"/>
  <c r="B1980"/>
  <c r="T1980"/>
  <c r="B1981"/>
  <c r="T1981"/>
  <c r="B1982"/>
  <c r="T1982"/>
  <c r="B1983"/>
  <c r="T1983"/>
  <c r="B1984"/>
  <c r="T1984"/>
  <c r="B1985"/>
  <c r="T1985"/>
  <c r="B1986"/>
  <c r="T1986"/>
  <c r="B1987"/>
  <c r="T1987"/>
  <c r="B1988"/>
  <c r="T1988"/>
  <c r="B1989"/>
  <c r="T1989"/>
  <c r="B1990"/>
  <c r="T1990"/>
  <c r="B1991"/>
  <c r="T1991"/>
  <c r="B1992"/>
  <c r="T1992"/>
  <c r="B1993"/>
  <c r="T1993"/>
  <c r="B1994"/>
  <c r="T1994"/>
  <c r="B1995"/>
  <c r="T1995"/>
  <c r="B1996"/>
  <c r="T1996"/>
  <c r="B1997"/>
  <c r="T1997"/>
  <c r="B1998"/>
  <c r="T1998"/>
  <c r="B1999"/>
  <c r="T1999"/>
  <c r="B2000"/>
  <c r="T2000"/>
  <c r="B2001"/>
  <c r="T2001"/>
  <c r="B2002"/>
  <c r="T2002"/>
  <c r="B2003"/>
  <c r="T2003"/>
  <c r="B2004"/>
  <c r="T2004"/>
  <c r="B2005"/>
  <c r="T2005"/>
  <c r="B2006"/>
  <c r="T2006"/>
  <c r="B2007"/>
  <c r="T2007"/>
  <c r="B2008"/>
  <c r="T2008"/>
  <c r="B2009"/>
  <c r="T2009"/>
  <c r="B2010"/>
  <c r="T2010"/>
  <c r="B2011"/>
  <c r="T2011"/>
  <c r="B2012"/>
  <c r="T2012"/>
  <c r="B2013"/>
  <c r="T2013"/>
  <c r="B2014"/>
  <c r="T2014"/>
  <c r="B2015"/>
  <c r="T2015"/>
  <c r="B2016"/>
  <c r="T2016"/>
  <c r="B2017"/>
  <c r="T2017"/>
  <c r="B2018"/>
  <c r="T2018"/>
  <c r="B2019"/>
  <c r="T2019"/>
  <c r="B2020"/>
  <c r="T2020"/>
  <c r="B2021"/>
  <c r="T2021"/>
  <c r="B2022"/>
  <c r="T2022"/>
  <c r="B2023"/>
  <c r="T2023"/>
  <c r="B2024"/>
  <c r="T2024"/>
  <c r="B2025"/>
  <c r="T2025"/>
  <c r="B2026"/>
  <c r="T2026"/>
  <c r="B2027"/>
  <c r="T2027"/>
  <c r="B2028"/>
  <c r="T2028"/>
  <c r="B2029"/>
  <c r="T2029"/>
  <c r="B2030"/>
  <c r="T2030"/>
  <c r="B2031"/>
  <c r="T2031"/>
  <c r="B2032"/>
  <c r="T2032"/>
  <c r="B2033"/>
  <c r="T2033"/>
  <c r="B2034"/>
  <c r="T2034"/>
  <c r="B2035"/>
  <c r="T2035"/>
  <c r="B2036"/>
  <c r="T2036"/>
  <c r="B2037"/>
  <c r="T2037"/>
  <c r="B2038"/>
  <c r="T2038"/>
  <c r="B2039"/>
  <c r="T2039"/>
  <c r="B2040"/>
  <c r="T2040"/>
  <c r="B2041"/>
  <c r="T2041"/>
  <c r="B2042"/>
  <c r="T2042"/>
  <c r="B2043"/>
  <c r="T2043"/>
  <c r="B2044"/>
  <c r="T2044"/>
  <c r="B2045"/>
  <c r="T2045"/>
  <c r="B2046"/>
  <c r="T2046"/>
  <c r="B2047"/>
  <c r="T2047"/>
  <c r="B2048"/>
  <c r="T2048"/>
  <c r="B2049"/>
  <c r="T2049"/>
  <c r="B2050"/>
  <c r="T2050"/>
  <c r="B2051"/>
  <c r="T2051"/>
  <c r="B2052"/>
  <c r="T2052"/>
  <c r="B2053"/>
  <c r="T2053"/>
  <c r="B2054"/>
  <c r="T2054"/>
  <c r="B2055"/>
  <c r="T2055"/>
  <c r="B2056"/>
  <c r="T2056"/>
  <c r="B2057"/>
  <c r="T2057"/>
  <c r="B2058"/>
  <c r="T2058"/>
  <c r="B2059"/>
  <c r="T2059"/>
  <c r="B2060"/>
  <c r="T2060"/>
  <c r="B2061"/>
  <c r="T2061"/>
  <c r="B2062"/>
  <c r="T2062"/>
  <c r="B2063"/>
  <c r="T2063"/>
  <c r="B2064"/>
  <c r="T2064"/>
  <c r="B2065"/>
  <c r="T2065"/>
  <c r="B2066"/>
  <c r="T2066"/>
  <c r="B2067"/>
  <c r="T2067"/>
  <c r="B2068"/>
  <c r="T2068"/>
  <c r="B2069"/>
  <c r="T2069"/>
  <c r="B2070"/>
  <c r="T2070"/>
  <c r="B2071"/>
  <c r="T2071"/>
  <c r="B2072"/>
  <c r="T2072"/>
  <c r="B2073"/>
  <c r="T2073"/>
  <c r="B2074"/>
  <c r="T2074"/>
  <c r="B2075"/>
  <c r="T2075"/>
  <c r="B2076"/>
  <c r="T2076"/>
  <c r="B2077"/>
  <c r="T2077"/>
  <c r="B2078"/>
  <c r="T2078"/>
  <c r="B2079"/>
  <c r="T2079"/>
  <c r="B2080"/>
  <c r="T2080"/>
  <c r="B2081"/>
  <c r="T2081"/>
  <c r="B2082"/>
  <c r="T2082"/>
  <c r="B2083"/>
  <c r="T2083"/>
  <c r="B2084"/>
  <c r="T2084"/>
  <c r="B2085"/>
  <c r="T2085"/>
  <c r="B2086"/>
  <c r="T2086"/>
  <c r="B2087"/>
  <c r="T2087"/>
  <c r="B2088"/>
  <c r="T2088"/>
  <c r="B2089"/>
  <c r="T2089"/>
  <c r="B2090"/>
  <c r="T2090"/>
  <c r="B2091"/>
  <c r="T2091"/>
  <c r="B2092"/>
  <c r="T2092"/>
  <c r="B2093"/>
  <c r="T2093"/>
  <c r="B2094"/>
  <c r="T2094"/>
  <c r="B2095"/>
  <c r="T2095"/>
  <c r="B2096"/>
  <c r="T2096"/>
  <c r="B2097"/>
  <c r="T2097"/>
  <c r="B2098"/>
  <c r="T2098"/>
  <c r="B2099"/>
  <c r="T2099"/>
  <c r="B2100"/>
  <c r="T2100"/>
  <c r="B2101"/>
  <c r="T2101"/>
  <c r="B2102"/>
  <c r="T2102"/>
  <c r="B2103"/>
  <c r="T2103"/>
  <c r="B2104"/>
  <c r="T2104"/>
  <c r="B2105"/>
  <c r="T2105"/>
  <c r="B2106"/>
  <c r="T2106"/>
  <c r="B2107"/>
  <c r="T2107"/>
  <c r="B2108"/>
  <c r="T2108"/>
  <c r="B2109"/>
  <c r="T2109"/>
  <c r="B2110"/>
  <c r="T2110"/>
  <c r="B2111"/>
  <c r="T2111"/>
  <c r="B2112"/>
  <c r="T2112"/>
  <c r="B2113"/>
  <c r="T2113"/>
  <c r="B2114"/>
  <c r="T2114"/>
  <c r="B2115"/>
  <c r="T2115"/>
  <c r="B2116"/>
  <c r="T2116"/>
  <c r="B2117"/>
  <c r="T2117"/>
  <c r="B2118"/>
  <c r="T2118"/>
  <c r="B2119"/>
  <c r="T2119"/>
  <c r="B2120"/>
  <c r="T2120"/>
  <c r="B2121"/>
  <c r="T2121"/>
  <c r="B2122"/>
  <c r="T2122"/>
  <c r="B2123"/>
  <c r="T2123"/>
  <c r="B2124"/>
  <c r="T2124"/>
  <c r="B2125"/>
  <c r="T2125"/>
  <c r="B2126"/>
  <c r="T2126"/>
  <c r="B2127"/>
  <c r="T2127"/>
  <c r="B2128"/>
  <c r="T2128"/>
  <c r="B2129"/>
  <c r="T2129"/>
  <c r="B2130"/>
  <c r="T2130"/>
  <c r="B2131"/>
  <c r="T2131"/>
  <c r="B2132"/>
  <c r="T2132"/>
  <c r="B2133"/>
  <c r="T2133"/>
  <c r="B2134"/>
  <c r="T2134"/>
  <c r="B2135"/>
  <c r="T2135"/>
  <c r="B2136"/>
  <c r="T2136"/>
  <c r="B2137"/>
  <c r="T2137"/>
  <c r="B2138"/>
  <c r="T2138"/>
  <c r="B2139"/>
  <c r="T2139"/>
  <c r="B2140"/>
  <c r="T2140"/>
  <c r="B2141"/>
  <c r="T2141"/>
  <c r="B2142"/>
  <c r="T2142"/>
  <c r="B2143"/>
  <c r="T2143"/>
  <c r="B2144"/>
  <c r="T2144"/>
  <c r="B2145"/>
  <c r="T2145"/>
  <c r="B2146"/>
  <c r="T2146"/>
  <c r="B2147"/>
  <c r="T2147"/>
  <c r="B2148"/>
  <c r="T2148"/>
  <c r="B2149"/>
  <c r="T2149"/>
  <c r="B2150"/>
  <c r="T2150"/>
  <c r="B2151"/>
  <c r="T2151"/>
  <c r="B2152"/>
  <c r="T2152"/>
  <c r="B2153"/>
  <c r="T2153"/>
  <c r="B2154"/>
  <c r="T2154"/>
  <c r="B2155"/>
  <c r="T2155"/>
  <c r="B2156"/>
  <c r="T2156"/>
  <c r="B2157"/>
  <c r="T2157"/>
  <c r="B2158"/>
  <c r="T2158"/>
  <c r="B2159"/>
  <c r="T2159"/>
  <c r="B2160"/>
  <c r="T2160"/>
  <c r="B2161"/>
  <c r="T2161"/>
  <c r="B2162"/>
  <c r="T2162"/>
  <c r="B2163"/>
  <c r="T2163"/>
  <c r="B2164"/>
  <c r="T2164"/>
  <c r="B2165"/>
  <c r="T2165"/>
  <c r="B2166"/>
  <c r="T2166"/>
  <c r="B2167"/>
  <c r="T2167"/>
  <c r="B2168"/>
  <c r="T2168"/>
  <c r="B2169"/>
  <c r="T2169"/>
  <c r="B2170"/>
  <c r="T2170"/>
  <c r="B2171"/>
  <c r="T2171"/>
  <c r="B2172"/>
  <c r="T2172"/>
  <c r="B2173"/>
  <c r="T2173"/>
  <c r="B2174"/>
  <c r="T2174"/>
  <c r="B2175"/>
  <c r="T2175"/>
  <c r="B2176"/>
  <c r="T2176"/>
  <c r="B2177"/>
  <c r="T2177"/>
  <c r="B2178"/>
  <c r="T2178"/>
  <c r="B2179"/>
  <c r="T2179"/>
  <c r="B2180"/>
  <c r="T2180"/>
  <c r="B2181"/>
  <c r="T2181"/>
  <c r="B2182"/>
  <c r="T2182"/>
  <c r="B2183"/>
  <c r="T2183"/>
  <c r="B2184"/>
  <c r="T2184"/>
  <c r="B2185"/>
  <c r="T2185"/>
  <c r="B2186"/>
  <c r="T2186"/>
  <c r="B2187"/>
  <c r="T2187"/>
  <c r="B2188"/>
  <c r="T2188"/>
  <c r="B2189"/>
  <c r="T2189"/>
  <c r="B2190"/>
  <c r="T2190"/>
  <c r="B2191"/>
  <c r="T2191"/>
  <c r="B2192"/>
  <c r="T2192"/>
  <c r="B2193"/>
  <c r="T2193"/>
  <c r="B2194"/>
  <c r="T2194"/>
  <c r="B2195"/>
  <c r="T2195"/>
  <c r="B2196"/>
  <c r="T2196"/>
  <c r="B2197"/>
  <c r="T2197"/>
  <c r="B2198"/>
  <c r="T2198"/>
  <c r="B2199"/>
  <c r="T2199"/>
  <c r="B2200"/>
  <c r="T2200"/>
  <c r="B2201"/>
  <c r="T2201"/>
  <c r="B2202"/>
  <c r="T2202"/>
  <c r="B2203"/>
  <c r="T2203"/>
  <c r="B2204"/>
  <c r="T2204"/>
  <c r="B2205"/>
  <c r="T2205"/>
  <c r="B2206"/>
  <c r="T2206"/>
  <c r="B2207"/>
  <c r="T2207"/>
  <c r="B2208"/>
  <c r="T2208"/>
  <c r="B2209"/>
  <c r="T2209"/>
  <c r="B2210"/>
  <c r="T2210"/>
  <c r="B2211"/>
  <c r="T2211"/>
  <c r="B2212"/>
  <c r="T2212"/>
  <c r="B2213"/>
  <c r="T2213"/>
  <c r="B2214"/>
  <c r="T2214"/>
  <c r="B2215"/>
  <c r="T2215"/>
  <c r="B2216"/>
  <c r="T2216"/>
  <c r="B2217"/>
  <c r="T2217"/>
  <c r="B2218"/>
  <c r="T2218"/>
  <c r="B2219"/>
  <c r="T2219"/>
  <c r="B2220"/>
  <c r="T2220"/>
  <c r="B2221"/>
  <c r="T2221"/>
  <c r="B2222"/>
  <c r="T2222"/>
  <c r="B2223"/>
  <c r="T2223"/>
  <c r="B2224"/>
  <c r="T2224"/>
  <c r="B2225"/>
  <c r="T2225"/>
  <c r="B2226"/>
  <c r="T2226"/>
  <c r="B2227"/>
  <c r="T2227"/>
  <c r="B2228"/>
  <c r="T2228"/>
  <c r="B2229"/>
  <c r="T2229"/>
  <c r="B2230"/>
  <c r="T2230"/>
  <c r="B2231"/>
  <c r="T2231"/>
  <c r="B2232"/>
  <c r="T2232"/>
  <c r="B2233"/>
  <c r="T2233"/>
  <c r="B2234"/>
  <c r="T2234"/>
  <c r="B2235"/>
  <c r="T2235"/>
  <c r="B2236"/>
  <c r="T2236"/>
  <c r="B2237"/>
  <c r="T2237"/>
  <c r="B2238"/>
  <c r="T2238"/>
  <c r="B2239"/>
  <c r="T2239"/>
  <c r="B2240"/>
  <c r="T2240"/>
  <c r="B2241"/>
  <c r="T2241"/>
  <c r="B2242"/>
  <c r="T2242"/>
  <c r="B2243"/>
  <c r="T2243"/>
  <c r="B2244"/>
  <c r="T2244"/>
  <c r="B2245"/>
  <c r="T2245"/>
  <c r="B2246"/>
  <c r="T2246"/>
  <c r="B2247"/>
  <c r="T2247"/>
  <c r="B2248"/>
  <c r="T2248"/>
  <c r="B2249"/>
  <c r="T2249"/>
  <c r="B2250"/>
  <c r="T2250"/>
  <c r="B2251"/>
  <c r="T2251"/>
  <c r="B2252"/>
  <c r="T2252"/>
  <c r="B2253"/>
  <c r="T2253"/>
  <c r="B2254"/>
  <c r="T2254"/>
  <c r="B2255"/>
  <c r="T2255"/>
  <c r="B2256"/>
  <c r="T2256"/>
  <c r="B2257"/>
  <c r="T2257"/>
  <c r="B2258"/>
  <c r="T2258"/>
  <c r="B2259"/>
  <c r="T2259"/>
  <c r="B2260"/>
  <c r="T2260"/>
  <c r="B2261"/>
  <c r="T2261"/>
  <c r="B2262"/>
  <c r="T2262"/>
  <c r="B2263"/>
  <c r="T2263"/>
  <c r="B2264"/>
  <c r="T2264"/>
  <c r="B2265"/>
  <c r="T2265"/>
  <c r="B2266"/>
  <c r="T2266"/>
  <c r="B2267"/>
  <c r="T2267"/>
  <c r="B2268"/>
  <c r="T2268"/>
  <c r="B2269"/>
  <c r="T2269"/>
  <c r="B2270"/>
  <c r="T2270"/>
  <c r="B2271"/>
  <c r="T2271"/>
  <c r="B2272"/>
  <c r="T2272"/>
  <c r="B2273"/>
  <c r="T2273"/>
  <c r="B2274"/>
  <c r="T2274"/>
  <c r="B2275"/>
  <c r="T2275"/>
  <c r="B2276"/>
  <c r="T2276"/>
  <c r="B2277"/>
  <c r="T2277"/>
  <c r="B2278"/>
  <c r="T2278"/>
  <c r="B2279"/>
  <c r="T2279"/>
  <c r="B2280"/>
  <c r="T2280"/>
  <c r="B2281"/>
  <c r="T2281"/>
  <c r="B2282"/>
  <c r="T2282"/>
  <c r="B2283"/>
  <c r="T2283"/>
  <c r="B2284"/>
  <c r="T2284"/>
  <c r="B2285"/>
  <c r="T2285"/>
  <c r="B2286"/>
  <c r="T2286"/>
  <c r="B2287"/>
  <c r="T2287"/>
  <c r="B2288"/>
  <c r="T2288"/>
  <c r="B2289"/>
  <c r="T2289"/>
  <c r="B2290"/>
  <c r="T2290"/>
  <c r="B2291"/>
  <c r="T2291"/>
  <c r="B2292"/>
  <c r="T2292"/>
  <c r="B2293"/>
  <c r="T2293"/>
  <c r="B2294"/>
  <c r="T2294"/>
  <c r="B2295"/>
  <c r="T2295"/>
  <c r="B2296"/>
  <c r="T2296"/>
  <c r="B2297"/>
  <c r="T2297"/>
  <c r="B2298"/>
  <c r="T2298"/>
  <c r="B2299"/>
  <c r="T2299"/>
  <c r="B2300"/>
  <c r="T2300"/>
  <c r="B2301"/>
  <c r="T2301"/>
  <c r="B2302"/>
  <c r="T2302"/>
  <c r="B2303"/>
  <c r="T2303"/>
  <c r="B2304"/>
  <c r="T2304"/>
  <c r="B2305"/>
  <c r="T2305"/>
  <c r="B2306"/>
  <c r="T2306"/>
  <c r="B2307"/>
  <c r="T2307"/>
  <c r="B2308"/>
  <c r="T2308"/>
  <c r="B2309"/>
  <c r="T2309"/>
  <c r="B2310"/>
  <c r="T2310"/>
  <c r="B2311"/>
  <c r="T2311"/>
  <c r="B2312"/>
  <c r="T2312"/>
  <c r="B2313"/>
  <c r="T2313"/>
  <c r="B2314"/>
  <c r="T2314"/>
  <c r="B2315"/>
  <c r="T2315"/>
  <c r="B2316"/>
  <c r="T2316"/>
  <c r="B2317"/>
  <c r="T2317"/>
  <c r="B2318"/>
  <c r="T2318"/>
  <c r="B2319"/>
  <c r="T2319"/>
  <c r="B2320"/>
  <c r="T2320"/>
  <c r="B2321"/>
  <c r="T2321"/>
  <c r="B2322"/>
  <c r="T2322"/>
  <c r="B2323"/>
  <c r="T2323"/>
  <c r="B2324"/>
  <c r="T2324"/>
  <c r="B2325"/>
  <c r="T2325"/>
  <c r="B2326"/>
  <c r="T2326"/>
  <c r="B2327"/>
  <c r="T2327"/>
  <c r="B2328"/>
  <c r="T2328"/>
  <c r="B2329"/>
  <c r="T2329"/>
  <c r="B2330"/>
  <c r="T2330"/>
  <c r="B2331"/>
  <c r="T2331"/>
  <c r="B2332"/>
  <c r="T2332"/>
  <c r="B2333"/>
  <c r="T2333"/>
  <c r="B2334"/>
  <c r="T2334"/>
  <c r="B2335"/>
  <c r="T2335"/>
  <c r="B2336"/>
  <c r="T2336"/>
  <c r="B2337"/>
  <c r="T2337"/>
  <c r="B2338"/>
  <c r="T2338"/>
  <c r="B2339"/>
  <c r="T2339"/>
  <c r="B2340"/>
  <c r="T2340"/>
  <c r="B2341"/>
  <c r="T2341"/>
  <c r="B2342"/>
  <c r="T2342"/>
  <c r="B2343"/>
  <c r="T2343"/>
  <c r="B2344"/>
  <c r="T2344"/>
  <c r="B2345"/>
  <c r="T2345"/>
  <c r="B2346"/>
  <c r="T2346"/>
  <c r="B2347"/>
  <c r="T2347"/>
  <c r="B2348"/>
  <c r="T2348"/>
  <c r="B2349"/>
  <c r="T2349"/>
  <c r="B2350"/>
  <c r="T2350"/>
  <c r="B2351"/>
  <c r="T2351"/>
  <c r="B2352"/>
  <c r="T2352"/>
  <c r="B2353"/>
  <c r="T2353"/>
  <c r="B2354"/>
  <c r="T2354"/>
  <c r="B2355"/>
  <c r="T2355"/>
  <c r="B2356"/>
  <c r="T2356"/>
  <c r="B2357"/>
  <c r="T2357"/>
  <c r="B2358"/>
  <c r="T2358"/>
  <c r="B2359"/>
  <c r="T2359"/>
  <c r="B2360"/>
  <c r="T2360"/>
  <c r="B2361"/>
  <c r="T2361"/>
  <c r="B2362"/>
  <c r="T2362"/>
  <c r="B2363"/>
  <c r="T2363"/>
  <c r="B2364"/>
  <c r="T2364"/>
  <c r="B2365"/>
  <c r="T2365"/>
  <c r="B2366"/>
  <c r="T2366"/>
  <c r="B2367"/>
  <c r="T2367"/>
  <c r="B2368"/>
  <c r="T2368"/>
  <c r="B2369"/>
  <c r="T2369"/>
  <c r="B2370"/>
  <c r="T2370"/>
  <c r="B2371"/>
  <c r="T2371"/>
  <c r="B2372"/>
  <c r="T2372"/>
  <c r="B2373"/>
  <c r="T2373"/>
  <c r="B2374"/>
  <c r="T2374"/>
  <c r="B2375"/>
  <c r="T2375"/>
  <c r="B2376"/>
  <c r="T2376"/>
  <c r="B2377"/>
  <c r="T2377"/>
  <c r="B2378"/>
  <c r="T2378"/>
  <c r="B2379"/>
  <c r="T2379"/>
  <c r="B2380"/>
  <c r="T2380"/>
  <c r="B2381"/>
  <c r="T2381"/>
  <c r="B2382"/>
  <c r="T2382"/>
  <c r="B2383"/>
  <c r="T2383"/>
  <c r="B2384"/>
  <c r="T2384"/>
  <c r="B2385"/>
  <c r="T2385"/>
  <c r="B2386"/>
  <c r="T2386"/>
  <c r="B2387"/>
  <c r="T2387"/>
  <c r="B2388"/>
  <c r="T2388"/>
  <c r="B2389"/>
  <c r="T2389"/>
  <c r="B2390"/>
  <c r="T2390"/>
  <c r="B2391"/>
  <c r="T2391"/>
  <c r="B2392"/>
  <c r="T2392"/>
  <c r="B2393"/>
  <c r="T2393"/>
  <c r="B2394"/>
  <c r="T2394"/>
  <c r="B2395"/>
  <c r="T2395"/>
  <c r="B2396"/>
  <c r="T2396"/>
  <c r="B2397"/>
  <c r="T2397"/>
  <c r="B2398"/>
  <c r="T2398"/>
  <c r="B2399"/>
  <c r="T2399"/>
  <c r="B2400"/>
  <c r="T2400"/>
  <c r="B2401"/>
  <c r="T2401"/>
  <c r="B2402"/>
  <c r="T2402"/>
  <c r="B2403"/>
  <c r="T2403"/>
  <c r="B2404"/>
  <c r="T2404"/>
  <c r="B2405"/>
  <c r="T2405"/>
  <c r="B2406"/>
  <c r="T2406"/>
  <c r="B2407"/>
  <c r="T2407"/>
  <c r="B2408"/>
  <c r="T2408"/>
  <c r="B2409"/>
  <c r="T2409"/>
  <c r="B2410"/>
  <c r="T2410"/>
  <c r="B2411"/>
  <c r="T2411"/>
  <c r="B2412"/>
  <c r="T2412"/>
  <c r="B2413"/>
  <c r="T2413"/>
  <c r="B2414"/>
  <c r="T2414"/>
  <c r="B2415"/>
  <c r="T2415"/>
  <c r="B2416"/>
  <c r="T2416"/>
  <c r="B2417"/>
  <c r="T2417"/>
  <c r="B2418"/>
  <c r="T2418"/>
  <c r="B2419"/>
  <c r="T2419"/>
  <c r="B2420"/>
  <c r="T2420"/>
  <c r="B2421"/>
  <c r="T2421"/>
  <c r="B2422"/>
  <c r="T2422"/>
  <c r="B2423"/>
  <c r="T2423"/>
  <c r="B2424"/>
  <c r="T2424"/>
  <c r="B2425"/>
  <c r="T2425"/>
  <c r="B2426"/>
  <c r="T2426"/>
  <c r="B2427"/>
  <c r="T2427"/>
  <c r="B2428"/>
  <c r="T2428"/>
  <c r="B2429"/>
  <c r="T2429"/>
  <c r="B2430"/>
  <c r="T2430"/>
  <c r="B2431"/>
  <c r="T2431"/>
  <c r="B2432"/>
  <c r="T2432"/>
  <c r="B2433"/>
  <c r="T2433"/>
  <c r="B2434"/>
  <c r="T2434"/>
  <c r="B2435"/>
  <c r="T2435"/>
  <c r="B2436"/>
  <c r="T2436"/>
  <c r="B2437"/>
  <c r="T2437"/>
  <c r="B2438"/>
  <c r="T2438"/>
  <c r="B2439"/>
  <c r="T2439"/>
  <c r="B2440"/>
  <c r="T2440"/>
  <c r="B2441"/>
  <c r="T2441"/>
  <c r="B2442"/>
  <c r="T2442"/>
  <c r="B2443"/>
  <c r="T2443"/>
  <c r="B2444"/>
  <c r="T2444"/>
  <c r="B2445"/>
  <c r="T2445"/>
  <c r="B2446"/>
  <c r="T2446"/>
  <c r="B2447"/>
  <c r="T2447"/>
  <c r="B2448"/>
  <c r="T2448"/>
  <c r="B2449"/>
  <c r="T2449"/>
  <c r="B2450"/>
  <c r="T2450"/>
  <c r="B2451"/>
  <c r="T2451"/>
  <c r="B2452"/>
  <c r="T2452"/>
  <c r="B2453"/>
  <c r="T2453"/>
  <c r="B2454"/>
  <c r="T2454"/>
  <c r="B2455"/>
  <c r="T2455"/>
  <c r="B2456"/>
  <c r="T2456"/>
  <c r="B2457"/>
  <c r="T2457"/>
  <c r="B2458"/>
  <c r="T2458"/>
  <c r="B2459"/>
  <c r="T2459"/>
  <c r="B2460"/>
  <c r="T2460"/>
  <c r="B2461"/>
  <c r="T2461"/>
  <c r="B2462"/>
  <c r="T2462"/>
  <c r="B2463"/>
  <c r="T2463"/>
  <c r="B2464"/>
  <c r="T2464"/>
  <c r="B2465"/>
  <c r="T2465"/>
  <c r="B2466"/>
  <c r="T2466"/>
  <c r="B2467"/>
  <c r="T2467"/>
  <c r="B2468"/>
  <c r="T2468"/>
  <c r="B2469"/>
  <c r="T2469"/>
  <c r="B2470"/>
  <c r="T2470"/>
  <c r="B2471"/>
  <c r="T2471"/>
  <c r="B2472"/>
  <c r="T2472"/>
  <c r="B2473"/>
  <c r="T2473"/>
  <c r="B2474"/>
  <c r="T2474"/>
  <c r="B2475"/>
  <c r="T2475"/>
  <c r="B2476"/>
  <c r="T2476"/>
  <c r="B2477"/>
  <c r="T2477"/>
  <c r="B2478"/>
  <c r="T2478"/>
  <c r="B2479"/>
  <c r="T2479"/>
  <c r="B2480"/>
  <c r="T2480"/>
  <c r="B2481"/>
  <c r="T2481"/>
  <c r="B2482"/>
  <c r="T2482"/>
  <c r="B2483"/>
  <c r="T2483"/>
  <c r="B2484"/>
  <c r="T2484"/>
  <c r="B2485"/>
  <c r="T2485"/>
  <c r="B2486"/>
  <c r="T2486"/>
  <c r="B2487"/>
  <c r="T2487"/>
  <c r="B2488"/>
  <c r="T2488"/>
  <c r="B2489"/>
  <c r="T2489"/>
  <c r="B2490"/>
  <c r="T2490"/>
  <c r="B2491"/>
  <c r="T2491"/>
  <c r="B2492"/>
  <c r="T2492"/>
  <c r="B2493"/>
  <c r="T2493"/>
  <c r="B2494"/>
  <c r="T2494"/>
  <c r="B2495"/>
  <c r="T2495"/>
  <c r="B2496"/>
  <c r="T2496"/>
  <c r="B2497"/>
  <c r="T2497"/>
  <c r="B2498"/>
  <c r="T2498"/>
  <c r="B2499"/>
  <c r="T2499"/>
  <c r="B2500"/>
  <c r="T2500"/>
  <c r="B2501"/>
  <c r="T2501"/>
  <c r="B2502"/>
  <c r="T2502"/>
  <c r="B2503"/>
  <c r="T2503"/>
  <c r="T5"/>
  <c r="C6227" i="11"/>
  <c r="C6228"/>
  <c r="C6229"/>
  <c r="C6230"/>
  <c r="C6231"/>
  <c r="C6232"/>
  <c r="C6233"/>
  <c r="C6234"/>
  <c r="C6235"/>
  <c r="C6236"/>
  <c r="C6237"/>
  <c r="C6238"/>
  <c r="C6239"/>
  <c r="C6240"/>
  <c r="C6241"/>
  <c r="C6242"/>
  <c r="C6243"/>
  <c r="C6244"/>
  <c r="C6245"/>
  <c r="C6246"/>
  <c r="C6247"/>
  <c r="C6248"/>
  <c r="C6249"/>
  <c r="C6250"/>
  <c r="C6251"/>
  <c r="C6252"/>
  <c r="C6253"/>
  <c r="C6254"/>
  <c r="C6255"/>
  <c r="C6256"/>
  <c r="C6257"/>
  <c r="C6258"/>
  <c r="C6259"/>
  <c r="C6260"/>
  <c r="C6261"/>
  <c r="J7" i="8"/>
  <c r="K7"/>
  <c r="J8"/>
  <c r="K8"/>
  <c r="J9"/>
  <c r="K9"/>
  <c r="J10"/>
  <c r="K10"/>
  <c r="J11"/>
  <c r="K11"/>
  <c r="J12"/>
  <c r="K12"/>
  <c r="J13"/>
  <c r="K13"/>
  <c r="J14"/>
  <c r="K14"/>
  <c r="J15"/>
  <c r="K15"/>
  <c r="J16"/>
  <c r="K16"/>
  <c r="J17"/>
  <c r="K17"/>
  <c r="J18"/>
  <c r="K18"/>
  <c r="J19"/>
  <c r="K19"/>
  <c r="J20"/>
  <c r="K20"/>
  <c r="J21"/>
  <c r="K21"/>
  <c r="J22"/>
  <c r="K22"/>
  <c r="J23"/>
  <c r="K23"/>
  <c r="J24"/>
  <c r="K24"/>
  <c r="J25"/>
  <c r="K25"/>
  <c r="J26"/>
  <c r="K26"/>
  <c r="J27"/>
  <c r="K27"/>
  <c r="J28"/>
  <c r="K28"/>
  <c r="J29"/>
  <c r="K29"/>
  <c r="J30"/>
  <c r="K30"/>
  <c r="J31"/>
  <c r="K31"/>
  <c r="J32"/>
  <c r="K32"/>
  <c r="J33"/>
  <c r="K33"/>
  <c r="J34"/>
  <c r="K34"/>
  <c r="J35"/>
  <c r="K35"/>
  <c r="J36"/>
  <c r="K36"/>
  <c r="J37"/>
  <c r="K37"/>
  <c r="J38"/>
  <c r="K38"/>
  <c r="J39"/>
  <c r="K39"/>
  <c r="J40"/>
  <c r="K40"/>
  <c r="J41"/>
  <c r="K41"/>
  <c r="J42"/>
  <c r="K42"/>
  <c r="J43"/>
  <c r="K43"/>
  <c r="J44"/>
  <c r="K44"/>
  <c r="J45"/>
  <c r="K45"/>
  <c r="J46"/>
  <c r="K46"/>
  <c r="J47"/>
  <c r="K47"/>
  <c r="J48"/>
  <c r="K48"/>
  <c r="J49"/>
  <c r="K49"/>
  <c r="J50"/>
  <c r="K50"/>
  <c r="J51"/>
  <c r="K51"/>
  <c r="J52"/>
  <c r="K52"/>
  <c r="J53"/>
  <c r="K53"/>
  <c r="J54"/>
  <c r="K54"/>
  <c r="J55"/>
  <c r="K55"/>
  <c r="J56"/>
  <c r="K56"/>
  <c r="J57"/>
  <c r="K57"/>
  <c r="J58"/>
  <c r="K58"/>
  <c r="J59"/>
  <c r="K59"/>
  <c r="J60"/>
  <c r="K60"/>
  <c r="J61"/>
  <c r="K61"/>
  <c r="J62"/>
  <c r="K62"/>
  <c r="J63"/>
  <c r="K63"/>
  <c r="J64"/>
  <c r="K64"/>
  <c r="J65"/>
  <c r="K65"/>
  <c r="J66"/>
  <c r="K66"/>
  <c r="J67"/>
  <c r="K67"/>
  <c r="J68"/>
  <c r="K68"/>
  <c r="J69"/>
  <c r="K69"/>
  <c r="J70"/>
  <c r="K70"/>
  <c r="J71"/>
  <c r="K71"/>
  <c r="J72"/>
  <c r="K72"/>
  <c r="J73"/>
  <c r="K73"/>
  <c r="J74"/>
  <c r="K74"/>
  <c r="J75"/>
  <c r="K75"/>
  <c r="J76"/>
  <c r="K76"/>
  <c r="J77"/>
  <c r="K77"/>
  <c r="J78"/>
  <c r="K78"/>
  <c r="J79"/>
  <c r="K79"/>
  <c r="J80"/>
  <c r="K80"/>
  <c r="J81"/>
  <c r="K81"/>
  <c r="J82"/>
  <c r="K82"/>
  <c r="J83"/>
  <c r="K83"/>
  <c r="J84"/>
  <c r="K84"/>
  <c r="J85"/>
  <c r="K85"/>
  <c r="J86"/>
  <c r="K86"/>
  <c r="J87"/>
  <c r="K87"/>
  <c r="J88"/>
  <c r="K88"/>
  <c r="J89"/>
  <c r="K89"/>
  <c r="J90"/>
  <c r="K90"/>
  <c r="J91"/>
  <c r="K91"/>
  <c r="J92"/>
  <c r="K92"/>
  <c r="J93"/>
  <c r="K93"/>
  <c r="J94"/>
  <c r="K94"/>
  <c r="J95"/>
  <c r="K95"/>
  <c r="J96"/>
  <c r="K96"/>
  <c r="J97"/>
  <c r="K97"/>
  <c r="J98"/>
  <c r="K98"/>
  <c r="J99"/>
  <c r="K99"/>
  <c r="J100"/>
  <c r="K100"/>
  <c r="J101"/>
  <c r="K101"/>
  <c r="J102"/>
  <c r="K102"/>
  <c r="J103"/>
  <c r="K103"/>
  <c r="J104"/>
  <c r="K104"/>
  <c r="J105"/>
  <c r="K105"/>
  <c r="J106"/>
  <c r="K106"/>
  <c r="J107"/>
  <c r="K107"/>
  <c r="J108"/>
  <c r="K108"/>
  <c r="J109"/>
  <c r="K109"/>
  <c r="J110"/>
  <c r="K110"/>
  <c r="J111"/>
  <c r="K111"/>
  <c r="J112"/>
  <c r="K112"/>
  <c r="J113"/>
  <c r="K113"/>
  <c r="J114"/>
  <c r="K114"/>
  <c r="J115"/>
  <c r="K115"/>
  <c r="J116"/>
  <c r="K116"/>
  <c r="J117"/>
  <c r="K117"/>
  <c r="J118"/>
  <c r="K118"/>
  <c r="J119"/>
  <c r="K119"/>
  <c r="J120"/>
  <c r="K120"/>
  <c r="J121"/>
  <c r="K121"/>
  <c r="J122"/>
  <c r="K122"/>
  <c r="J123"/>
  <c r="K123"/>
  <c r="J124"/>
  <c r="K124"/>
  <c r="J125"/>
  <c r="K125"/>
  <c r="J126"/>
  <c r="K126"/>
  <c r="J127"/>
  <c r="K127"/>
  <c r="J128"/>
  <c r="K128"/>
  <c r="J129"/>
  <c r="K129"/>
  <c r="J130"/>
  <c r="K130"/>
  <c r="J131"/>
  <c r="K131"/>
  <c r="J132"/>
  <c r="K132"/>
  <c r="J133"/>
  <c r="K133"/>
  <c r="J134"/>
  <c r="K134"/>
  <c r="J135"/>
  <c r="K135"/>
  <c r="J136"/>
  <c r="K136"/>
  <c r="J137"/>
  <c r="K137"/>
  <c r="J138"/>
  <c r="K138"/>
  <c r="J139"/>
  <c r="K139"/>
  <c r="J140"/>
  <c r="K140"/>
  <c r="J141"/>
  <c r="K141"/>
  <c r="J142"/>
  <c r="K142"/>
  <c r="J143"/>
  <c r="K143"/>
  <c r="J144"/>
  <c r="K144"/>
  <c r="J145"/>
  <c r="K145"/>
  <c r="J146"/>
  <c r="K146"/>
  <c r="J147"/>
  <c r="K147"/>
  <c r="J148"/>
  <c r="K148"/>
  <c r="J149"/>
  <c r="K149"/>
  <c r="J150"/>
  <c r="K150"/>
  <c r="J151"/>
  <c r="K151"/>
  <c r="J152"/>
  <c r="K152"/>
  <c r="J153"/>
  <c r="K153"/>
  <c r="J154"/>
  <c r="K154"/>
  <c r="J155"/>
  <c r="K155"/>
  <c r="J156"/>
  <c r="K156"/>
  <c r="J157"/>
  <c r="K157"/>
  <c r="J158"/>
  <c r="K158"/>
  <c r="J159"/>
  <c r="K159"/>
  <c r="J160"/>
  <c r="K160"/>
  <c r="J161"/>
  <c r="K161"/>
  <c r="J162"/>
  <c r="K162"/>
  <c r="J163"/>
  <c r="K163"/>
  <c r="J164"/>
  <c r="K164"/>
  <c r="J165"/>
  <c r="K165"/>
  <c r="J166"/>
  <c r="K166"/>
  <c r="J167"/>
  <c r="K167"/>
  <c r="J168"/>
  <c r="K168"/>
  <c r="J169"/>
  <c r="K169"/>
  <c r="J170"/>
  <c r="K170"/>
  <c r="J171"/>
  <c r="K171"/>
  <c r="J172"/>
  <c r="K172"/>
  <c r="J173"/>
  <c r="K173"/>
  <c r="J174"/>
  <c r="K174"/>
  <c r="J175"/>
  <c r="K175"/>
  <c r="J176"/>
  <c r="K176"/>
  <c r="J177"/>
  <c r="K177"/>
  <c r="J178"/>
  <c r="K178"/>
  <c r="J179"/>
  <c r="K179"/>
  <c r="J180"/>
  <c r="K180"/>
  <c r="J181"/>
  <c r="K181"/>
  <c r="J182"/>
  <c r="K182"/>
  <c r="J183"/>
  <c r="K183"/>
  <c r="J184"/>
  <c r="K184"/>
  <c r="J185"/>
  <c r="K185"/>
  <c r="J186"/>
  <c r="K186"/>
  <c r="J187"/>
  <c r="K187"/>
  <c r="J188"/>
  <c r="K188"/>
  <c r="J189"/>
  <c r="K189"/>
  <c r="J190"/>
  <c r="K190"/>
  <c r="J191"/>
  <c r="K191"/>
  <c r="J192"/>
  <c r="K192"/>
  <c r="J193"/>
  <c r="K193"/>
  <c r="J194"/>
  <c r="K194"/>
  <c r="J195"/>
  <c r="K195"/>
  <c r="J196"/>
  <c r="K196"/>
  <c r="J197"/>
  <c r="K197"/>
  <c r="J198"/>
  <c r="K198"/>
  <c r="J199"/>
  <c r="K199"/>
  <c r="J200"/>
  <c r="K200"/>
  <c r="J201"/>
  <c r="K201"/>
  <c r="J202"/>
  <c r="K202"/>
  <c r="J203"/>
  <c r="K203"/>
  <c r="J204"/>
  <c r="K204"/>
  <c r="J205"/>
  <c r="K205"/>
  <c r="J206"/>
  <c r="K206"/>
  <c r="J207"/>
  <c r="K207"/>
  <c r="J208"/>
  <c r="K208"/>
  <c r="J209"/>
  <c r="K209"/>
  <c r="J210"/>
  <c r="K210"/>
  <c r="J211"/>
  <c r="K211"/>
  <c r="J212"/>
  <c r="K212"/>
  <c r="J213"/>
  <c r="K213"/>
  <c r="J214"/>
  <c r="K214"/>
  <c r="J215"/>
  <c r="K215"/>
  <c r="J216"/>
  <c r="K216"/>
  <c r="J217"/>
  <c r="K217"/>
  <c r="J218"/>
  <c r="K218"/>
  <c r="J219"/>
  <c r="K219"/>
  <c r="J220"/>
  <c r="K220"/>
  <c r="J221"/>
  <c r="K221"/>
  <c r="J222"/>
  <c r="K222"/>
  <c r="J223"/>
  <c r="K223"/>
  <c r="J224"/>
  <c r="K224"/>
  <c r="J225"/>
  <c r="K225"/>
  <c r="J226"/>
  <c r="K226"/>
  <c r="J227"/>
  <c r="K227"/>
  <c r="J228"/>
  <c r="K228"/>
  <c r="J229"/>
  <c r="K229"/>
  <c r="J230"/>
  <c r="K230"/>
  <c r="J231"/>
  <c r="K231"/>
  <c r="J232"/>
  <c r="K232"/>
  <c r="J233"/>
  <c r="K233"/>
  <c r="J234"/>
  <c r="K234"/>
  <c r="J235"/>
  <c r="K235"/>
  <c r="J236"/>
  <c r="K236"/>
  <c r="J237"/>
  <c r="K237"/>
  <c r="J238"/>
  <c r="K238"/>
  <c r="J239"/>
  <c r="K239"/>
  <c r="J240"/>
  <c r="K240"/>
  <c r="J241"/>
  <c r="K241"/>
  <c r="J242"/>
  <c r="K242"/>
  <c r="J243"/>
  <c r="K243"/>
  <c r="J244"/>
  <c r="K244"/>
  <c r="J245"/>
  <c r="K245"/>
  <c r="J246"/>
  <c r="K246"/>
  <c r="J247"/>
  <c r="K247"/>
  <c r="J248"/>
  <c r="K248"/>
  <c r="J249"/>
  <c r="K249"/>
  <c r="J250"/>
  <c r="K250"/>
  <c r="J251"/>
  <c r="K251"/>
  <c r="J252"/>
  <c r="K252"/>
  <c r="J253"/>
  <c r="K253"/>
  <c r="J254"/>
  <c r="K254"/>
  <c r="J255"/>
  <c r="K255"/>
  <c r="J256"/>
  <c r="K256"/>
  <c r="J257"/>
  <c r="K257"/>
  <c r="J258"/>
  <c r="K258"/>
  <c r="J259"/>
  <c r="K259"/>
  <c r="J260"/>
  <c r="K260"/>
  <c r="J261"/>
  <c r="K261"/>
  <c r="J262"/>
  <c r="K262"/>
  <c r="J263"/>
  <c r="K263"/>
  <c r="J264"/>
  <c r="K264"/>
  <c r="J265"/>
  <c r="K265"/>
  <c r="J266"/>
  <c r="K266"/>
  <c r="J267"/>
  <c r="K267"/>
  <c r="J268"/>
  <c r="K268"/>
  <c r="J269"/>
  <c r="K269"/>
  <c r="J270"/>
  <c r="K270"/>
  <c r="J271"/>
  <c r="K271"/>
  <c r="J272"/>
  <c r="K272"/>
  <c r="J273"/>
  <c r="K273"/>
  <c r="J274"/>
  <c r="K274"/>
  <c r="J275"/>
  <c r="K275"/>
  <c r="J276"/>
  <c r="K276"/>
  <c r="J277"/>
  <c r="K277"/>
  <c r="J278"/>
  <c r="K278"/>
  <c r="J279"/>
  <c r="K279"/>
  <c r="J280"/>
  <c r="K280"/>
  <c r="J281"/>
  <c r="K281"/>
  <c r="J282"/>
  <c r="K282"/>
  <c r="J283"/>
  <c r="K283"/>
  <c r="J284"/>
  <c r="K284"/>
  <c r="J285"/>
  <c r="K285"/>
  <c r="J286"/>
  <c r="K286"/>
  <c r="J287"/>
  <c r="K287"/>
  <c r="J288"/>
  <c r="K288"/>
  <c r="J289"/>
  <c r="K289"/>
  <c r="J290"/>
  <c r="K290"/>
  <c r="J291"/>
  <c r="K291"/>
  <c r="J292"/>
  <c r="K292"/>
  <c r="J293"/>
  <c r="K293"/>
  <c r="J294"/>
  <c r="K294"/>
  <c r="J295"/>
  <c r="K295"/>
  <c r="J296"/>
  <c r="K296"/>
  <c r="J297"/>
  <c r="K297"/>
  <c r="J298"/>
  <c r="K298"/>
  <c r="J299"/>
  <c r="K299"/>
  <c r="J300"/>
  <c r="K300"/>
  <c r="J301"/>
  <c r="K301"/>
  <c r="J302"/>
  <c r="K302"/>
  <c r="J303"/>
  <c r="K303"/>
  <c r="J304"/>
  <c r="K304"/>
  <c r="J305"/>
  <c r="K305"/>
  <c r="J306"/>
  <c r="K306"/>
  <c r="J307"/>
  <c r="K307"/>
  <c r="J308"/>
  <c r="K308"/>
  <c r="J309"/>
  <c r="K309"/>
  <c r="J310"/>
  <c r="K310"/>
  <c r="J311"/>
  <c r="K311"/>
  <c r="J312"/>
  <c r="K312"/>
  <c r="J313"/>
  <c r="K313"/>
  <c r="J314"/>
  <c r="K314"/>
  <c r="J315"/>
  <c r="K315"/>
  <c r="J316"/>
  <c r="K316"/>
  <c r="J317"/>
  <c r="K317"/>
  <c r="J318"/>
  <c r="K318"/>
  <c r="J319"/>
  <c r="K319"/>
  <c r="J320"/>
  <c r="K320"/>
  <c r="J321"/>
  <c r="K321"/>
  <c r="J322"/>
  <c r="K322"/>
  <c r="J323"/>
  <c r="K323"/>
  <c r="J324"/>
  <c r="K324"/>
  <c r="J325"/>
  <c r="K325"/>
  <c r="J326"/>
  <c r="K326"/>
  <c r="J327"/>
  <c r="K327"/>
  <c r="J328"/>
  <c r="K328"/>
  <c r="J329"/>
  <c r="K329"/>
  <c r="J330"/>
  <c r="K330"/>
  <c r="J331"/>
  <c r="K331"/>
  <c r="J332"/>
  <c r="K332"/>
  <c r="J333"/>
  <c r="K333"/>
  <c r="J334"/>
  <c r="K334"/>
  <c r="J335"/>
  <c r="K335"/>
  <c r="J336"/>
  <c r="K336"/>
  <c r="J337"/>
  <c r="K337"/>
  <c r="J338"/>
  <c r="K338"/>
  <c r="J339"/>
  <c r="K339"/>
  <c r="J340"/>
  <c r="K340"/>
  <c r="J341"/>
  <c r="K341"/>
  <c r="J342"/>
  <c r="K342"/>
  <c r="J343"/>
  <c r="K343"/>
  <c r="J344"/>
  <c r="K344"/>
  <c r="J345"/>
  <c r="K345"/>
  <c r="J346"/>
  <c r="K346"/>
  <c r="J347"/>
  <c r="K347"/>
  <c r="J348"/>
  <c r="K348"/>
  <c r="J349"/>
  <c r="K349"/>
  <c r="J350"/>
  <c r="K350"/>
  <c r="J351"/>
  <c r="K351"/>
  <c r="J352"/>
  <c r="K352"/>
  <c r="J353"/>
  <c r="K353"/>
  <c r="J354"/>
  <c r="K354"/>
  <c r="J355"/>
  <c r="K355"/>
  <c r="J356"/>
  <c r="K356"/>
  <c r="J357"/>
  <c r="K357"/>
  <c r="J358"/>
  <c r="K358"/>
  <c r="J359"/>
  <c r="K359"/>
  <c r="J360"/>
  <c r="K360"/>
  <c r="J361"/>
  <c r="K361"/>
  <c r="J362"/>
  <c r="K362"/>
  <c r="J363"/>
  <c r="K363"/>
  <c r="J364"/>
  <c r="K364"/>
  <c r="J365"/>
  <c r="K365"/>
  <c r="J366"/>
  <c r="K366"/>
  <c r="J367"/>
  <c r="K367"/>
  <c r="J368"/>
  <c r="K368"/>
  <c r="J369"/>
  <c r="K369"/>
  <c r="J370"/>
  <c r="K370"/>
  <c r="J371"/>
  <c r="K371"/>
  <c r="J372"/>
  <c r="K372"/>
  <c r="J373"/>
  <c r="K373"/>
  <c r="J374"/>
  <c r="K374"/>
  <c r="J375"/>
  <c r="K375"/>
  <c r="J376"/>
  <c r="K376"/>
  <c r="J377"/>
  <c r="K377"/>
  <c r="J378"/>
  <c r="K378"/>
  <c r="J379"/>
  <c r="K379"/>
  <c r="J380"/>
  <c r="K380"/>
  <c r="J381"/>
  <c r="K381"/>
  <c r="J382"/>
  <c r="K382"/>
  <c r="J383"/>
  <c r="K383"/>
  <c r="J384"/>
  <c r="K384"/>
  <c r="J385"/>
  <c r="K385"/>
  <c r="J386"/>
  <c r="K386"/>
  <c r="J387"/>
  <c r="K387"/>
  <c r="J388"/>
  <c r="K388"/>
  <c r="J389"/>
  <c r="K389"/>
  <c r="J390"/>
  <c r="K390"/>
  <c r="J391"/>
  <c r="K391"/>
  <c r="J392"/>
  <c r="K392"/>
  <c r="J393"/>
  <c r="K393"/>
  <c r="J394"/>
  <c r="K394"/>
  <c r="J395"/>
  <c r="K395"/>
  <c r="J396"/>
  <c r="K396"/>
  <c r="J397"/>
  <c r="K397"/>
  <c r="J398"/>
  <c r="K398"/>
  <c r="J399"/>
  <c r="K399"/>
  <c r="J400"/>
  <c r="K400"/>
  <c r="J401"/>
  <c r="K401"/>
  <c r="J402"/>
  <c r="K402"/>
  <c r="J403"/>
  <c r="K403"/>
  <c r="J404"/>
  <c r="K404"/>
  <c r="J405"/>
  <c r="K405"/>
  <c r="J406"/>
  <c r="K406"/>
  <c r="J407"/>
  <c r="K407"/>
  <c r="J408"/>
  <c r="K408"/>
  <c r="J409"/>
  <c r="K409"/>
  <c r="J410"/>
  <c r="K410"/>
  <c r="J411"/>
  <c r="K411"/>
  <c r="J412"/>
  <c r="K412"/>
  <c r="J413"/>
  <c r="K413"/>
  <c r="J414"/>
  <c r="K414"/>
  <c r="J415"/>
  <c r="K415"/>
  <c r="J416"/>
  <c r="K416"/>
  <c r="J417"/>
  <c r="K417"/>
  <c r="J418"/>
  <c r="K418"/>
  <c r="J419"/>
  <c r="K419"/>
  <c r="J420"/>
  <c r="K420"/>
  <c r="J421"/>
  <c r="K421"/>
  <c r="J422"/>
  <c r="K422"/>
  <c r="J423"/>
  <c r="K423"/>
  <c r="J424"/>
  <c r="K424"/>
  <c r="J425"/>
  <c r="K425"/>
  <c r="J426"/>
  <c r="K426"/>
  <c r="J427"/>
  <c r="K427"/>
  <c r="J428"/>
  <c r="K428"/>
  <c r="J429"/>
  <c r="K429"/>
  <c r="J430"/>
  <c r="K430"/>
  <c r="J431"/>
  <c r="K431"/>
  <c r="J432"/>
  <c r="K432"/>
  <c r="J433"/>
  <c r="K433"/>
  <c r="J434"/>
  <c r="K434"/>
  <c r="J435"/>
  <c r="K435"/>
  <c r="J436"/>
  <c r="K436"/>
  <c r="J437"/>
  <c r="K437"/>
  <c r="J438"/>
  <c r="K438"/>
  <c r="J439"/>
  <c r="K439"/>
  <c r="J440"/>
  <c r="K440"/>
  <c r="J441"/>
  <c r="K441"/>
  <c r="J442"/>
  <c r="K442"/>
  <c r="J443"/>
  <c r="K443"/>
  <c r="J444"/>
  <c r="K444"/>
  <c r="J445"/>
  <c r="K445"/>
  <c r="J446"/>
  <c r="K446"/>
  <c r="J447"/>
  <c r="K447"/>
  <c r="J448"/>
  <c r="K448"/>
  <c r="J449"/>
  <c r="K449"/>
  <c r="J450"/>
  <c r="K450"/>
  <c r="J451"/>
  <c r="K451"/>
  <c r="J452"/>
  <c r="K452"/>
  <c r="J453"/>
  <c r="K453"/>
  <c r="J454"/>
  <c r="K454"/>
  <c r="J455"/>
  <c r="K455"/>
  <c r="J456"/>
  <c r="K456"/>
  <c r="J457"/>
  <c r="K457"/>
  <c r="J458"/>
  <c r="K458"/>
  <c r="J459"/>
  <c r="K459"/>
  <c r="J460"/>
  <c r="K460"/>
  <c r="J461"/>
  <c r="K461"/>
  <c r="J462"/>
  <c r="K462"/>
  <c r="J463"/>
  <c r="K463"/>
  <c r="J464"/>
  <c r="K464"/>
  <c r="J465"/>
  <c r="K465"/>
  <c r="J466"/>
  <c r="K466"/>
  <c r="J467"/>
  <c r="K467"/>
  <c r="J468"/>
  <c r="K468"/>
  <c r="J469"/>
  <c r="K469"/>
  <c r="J470"/>
  <c r="K470"/>
  <c r="J471"/>
  <c r="K471"/>
  <c r="J472"/>
  <c r="K472"/>
  <c r="J473"/>
  <c r="K473"/>
  <c r="J474"/>
  <c r="K474"/>
  <c r="J475"/>
  <c r="K475"/>
  <c r="J476"/>
  <c r="K476"/>
  <c r="J477"/>
  <c r="K477"/>
  <c r="J478"/>
  <c r="K478"/>
  <c r="J479"/>
  <c r="K479"/>
  <c r="J480"/>
  <c r="K480"/>
  <c r="J481"/>
  <c r="K481"/>
  <c r="J482"/>
  <c r="K482"/>
  <c r="J483"/>
  <c r="K483"/>
  <c r="J484"/>
  <c r="K484"/>
  <c r="J485"/>
  <c r="K485"/>
  <c r="J486"/>
  <c r="K486"/>
  <c r="J487"/>
  <c r="K487"/>
  <c r="J488"/>
  <c r="K488"/>
  <c r="J489"/>
  <c r="K489"/>
  <c r="J490"/>
  <c r="K490"/>
  <c r="J491"/>
  <c r="K491"/>
  <c r="J492"/>
  <c r="K492"/>
  <c r="J493"/>
  <c r="K493"/>
  <c r="J494"/>
  <c r="K494"/>
  <c r="J495"/>
  <c r="K495"/>
  <c r="J496"/>
  <c r="K496"/>
  <c r="J497"/>
  <c r="K497"/>
  <c r="J498"/>
  <c r="K498"/>
  <c r="J499"/>
  <c r="K499"/>
  <c r="J500"/>
  <c r="K500"/>
  <c r="J501"/>
  <c r="K501"/>
  <c r="J502"/>
  <c r="K502"/>
  <c r="J503"/>
  <c r="K503"/>
  <c r="J504"/>
  <c r="K504"/>
  <c r="J505"/>
  <c r="K505"/>
  <c r="J506"/>
  <c r="K506"/>
  <c r="J507"/>
  <c r="K507"/>
  <c r="J508"/>
  <c r="K508"/>
  <c r="J509"/>
  <c r="K509"/>
  <c r="J510"/>
  <c r="K510"/>
  <c r="J511"/>
  <c r="K511"/>
  <c r="J512"/>
  <c r="K512"/>
  <c r="J513"/>
  <c r="K513"/>
  <c r="J514"/>
  <c r="K514"/>
  <c r="J515"/>
  <c r="K515"/>
  <c r="J516"/>
  <c r="K516"/>
  <c r="J517"/>
  <c r="K517"/>
  <c r="J518"/>
  <c r="K518"/>
  <c r="J519"/>
  <c r="K519"/>
  <c r="J520"/>
  <c r="K520"/>
  <c r="J521"/>
  <c r="K521"/>
  <c r="J522"/>
  <c r="K522"/>
  <c r="J523"/>
  <c r="K523"/>
  <c r="J524"/>
  <c r="K524"/>
  <c r="J525"/>
  <c r="K525"/>
  <c r="J526"/>
  <c r="K526"/>
  <c r="J527"/>
  <c r="K527"/>
  <c r="J528"/>
  <c r="K528"/>
  <c r="J529"/>
  <c r="K529"/>
  <c r="J530"/>
  <c r="K530"/>
  <c r="J531"/>
  <c r="K531"/>
  <c r="J532"/>
  <c r="K532"/>
  <c r="J533"/>
  <c r="K533"/>
  <c r="J534"/>
  <c r="K534"/>
  <c r="J535"/>
  <c r="K535"/>
  <c r="J536"/>
  <c r="K536"/>
  <c r="J537"/>
  <c r="K537"/>
  <c r="J538"/>
  <c r="K538"/>
  <c r="J539"/>
  <c r="K539"/>
  <c r="J540"/>
  <c r="K540"/>
  <c r="J541"/>
  <c r="K541"/>
  <c r="J542"/>
  <c r="K542"/>
  <c r="J543"/>
  <c r="K543"/>
  <c r="J544"/>
  <c r="K544"/>
  <c r="J545"/>
  <c r="K545"/>
  <c r="J546"/>
  <c r="K546"/>
  <c r="J547"/>
  <c r="K547"/>
  <c r="J548"/>
  <c r="K548"/>
  <c r="J549"/>
  <c r="K549"/>
  <c r="J550"/>
  <c r="K550"/>
  <c r="J551"/>
  <c r="K551"/>
  <c r="J552"/>
  <c r="K552"/>
  <c r="J553"/>
  <c r="K553"/>
  <c r="J554"/>
  <c r="K554"/>
  <c r="J555"/>
  <c r="K555"/>
  <c r="J556"/>
  <c r="K556"/>
  <c r="J557"/>
  <c r="K557"/>
  <c r="J558"/>
  <c r="K558"/>
  <c r="J559"/>
  <c r="K559"/>
  <c r="J560"/>
  <c r="K560"/>
  <c r="J561"/>
  <c r="K561"/>
  <c r="J562"/>
  <c r="K562"/>
  <c r="J563"/>
  <c r="K563"/>
  <c r="J564"/>
  <c r="K564"/>
  <c r="J565"/>
  <c r="K565"/>
  <c r="J566"/>
  <c r="K566"/>
  <c r="J567"/>
  <c r="K567"/>
  <c r="J568"/>
  <c r="K568"/>
  <c r="J569"/>
  <c r="K569"/>
  <c r="J570"/>
  <c r="K570"/>
  <c r="J571"/>
  <c r="K571"/>
  <c r="J572"/>
  <c r="K572"/>
  <c r="J573"/>
  <c r="K573"/>
  <c r="J574"/>
  <c r="K574"/>
  <c r="J575"/>
  <c r="K575"/>
  <c r="J576"/>
  <c r="K576"/>
  <c r="J577"/>
  <c r="K577"/>
  <c r="J578"/>
  <c r="K578"/>
  <c r="J579"/>
  <c r="K579"/>
  <c r="J580"/>
  <c r="K580"/>
  <c r="J581"/>
  <c r="K581"/>
  <c r="J582"/>
  <c r="K582"/>
  <c r="J583"/>
  <c r="K583"/>
  <c r="J584"/>
  <c r="K584"/>
  <c r="J585"/>
  <c r="K585"/>
  <c r="J586"/>
  <c r="K586"/>
  <c r="J587"/>
  <c r="K587"/>
  <c r="J588"/>
  <c r="K588"/>
  <c r="J589"/>
  <c r="K589"/>
  <c r="J590"/>
  <c r="K590"/>
  <c r="J591"/>
  <c r="K591"/>
  <c r="J592"/>
  <c r="K592"/>
  <c r="J593"/>
  <c r="K593"/>
  <c r="J594"/>
  <c r="K594"/>
  <c r="J595"/>
  <c r="K595"/>
  <c r="J596"/>
  <c r="K596"/>
  <c r="J597"/>
  <c r="K597"/>
  <c r="J598"/>
  <c r="K598"/>
  <c r="J599"/>
  <c r="K599"/>
  <c r="J600"/>
  <c r="K600"/>
  <c r="J601"/>
  <c r="K601"/>
  <c r="J602"/>
  <c r="K602"/>
  <c r="J603"/>
  <c r="K603"/>
  <c r="J604"/>
  <c r="K604"/>
  <c r="J605"/>
  <c r="K605"/>
  <c r="J606"/>
  <c r="K606"/>
  <c r="J607"/>
  <c r="K607"/>
  <c r="J608"/>
  <c r="K608"/>
  <c r="J609"/>
  <c r="K609"/>
  <c r="J610"/>
  <c r="K610"/>
  <c r="J611"/>
  <c r="K611"/>
  <c r="J612"/>
  <c r="K612"/>
  <c r="J613"/>
  <c r="K613"/>
  <c r="J614"/>
  <c r="K614"/>
  <c r="J615"/>
  <c r="K615"/>
  <c r="J616"/>
  <c r="K616"/>
  <c r="J617"/>
  <c r="K617"/>
  <c r="J618"/>
  <c r="K618"/>
  <c r="J619"/>
  <c r="K619"/>
  <c r="J620"/>
  <c r="K620"/>
  <c r="J621"/>
  <c r="K621"/>
  <c r="J622"/>
  <c r="K622"/>
  <c r="J623"/>
  <c r="K623"/>
  <c r="J624"/>
  <c r="K624"/>
  <c r="J625"/>
  <c r="K625"/>
  <c r="J626"/>
  <c r="K626"/>
  <c r="J627"/>
  <c r="K627"/>
  <c r="J628"/>
  <c r="K628"/>
  <c r="J629"/>
  <c r="K629"/>
  <c r="J630"/>
  <c r="K630"/>
  <c r="J631"/>
  <c r="K631"/>
  <c r="J632"/>
  <c r="K632"/>
  <c r="J633"/>
  <c r="K633"/>
  <c r="J634"/>
  <c r="K634"/>
  <c r="J635"/>
  <c r="K635"/>
  <c r="J636"/>
  <c r="K636"/>
  <c r="J637"/>
  <c r="K637"/>
  <c r="J638"/>
  <c r="K638"/>
  <c r="J639"/>
  <c r="K639"/>
  <c r="J640"/>
  <c r="K640"/>
  <c r="J641"/>
  <c r="K641"/>
  <c r="J642"/>
  <c r="K642"/>
  <c r="J643"/>
  <c r="K643"/>
  <c r="J644"/>
  <c r="K644"/>
  <c r="J645"/>
  <c r="K645"/>
  <c r="J646"/>
  <c r="K646"/>
  <c r="J647"/>
  <c r="K647"/>
  <c r="J648"/>
  <c r="K648"/>
  <c r="J649"/>
  <c r="K649"/>
  <c r="J650"/>
  <c r="K650"/>
  <c r="J651"/>
  <c r="K651"/>
  <c r="J652"/>
  <c r="K652"/>
  <c r="J653"/>
  <c r="K653"/>
  <c r="J654"/>
  <c r="K654"/>
  <c r="J655"/>
  <c r="K655"/>
  <c r="A317" i="9"/>
  <c r="A318"/>
  <c r="A2"/>
  <c r="A3"/>
  <c r="A4"/>
  <c r="A5"/>
  <c r="A319"/>
  <c r="A316"/>
  <c r="A315"/>
  <c r="A314"/>
  <c r="A313"/>
  <c r="A250"/>
  <c r="A249"/>
  <c r="A248"/>
  <c r="A246"/>
  <c r="A245"/>
  <c r="A244"/>
  <c r="A243"/>
  <c r="A242"/>
  <c r="A241"/>
  <c r="A240"/>
  <c r="A239"/>
  <c r="A238"/>
  <c r="A237"/>
  <c r="A236"/>
  <c r="A235"/>
  <c r="A234"/>
  <c r="A233"/>
  <c r="A232"/>
  <c r="A231"/>
  <c r="A230"/>
  <c r="A229"/>
  <c r="A228"/>
  <c r="A227"/>
  <c r="A226"/>
  <c r="A225"/>
  <c r="A224"/>
  <c r="A223"/>
  <c r="A222"/>
  <c r="A221"/>
  <c r="A220"/>
  <c r="A219"/>
  <c r="A217"/>
  <c r="A216"/>
  <c r="A215"/>
  <c r="A214"/>
  <c r="A213"/>
  <c r="A212"/>
  <c r="A211"/>
  <c r="A210"/>
  <c r="A209"/>
  <c r="A208"/>
  <c r="A207"/>
  <c r="A206"/>
  <c r="A205"/>
  <c r="A204"/>
  <c r="A203"/>
  <c r="A202"/>
  <c r="A201"/>
  <c r="A200"/>
  <c r="A199"/>
  <c r="A198"/>
  <c r="A197"/>
  <c r="A196"/>
  <c r="A195"/>
  <c r="A194"/>
  <c r="A193"/>
  <c r="A192"/>
  <c r="A191"/>
  <c r="A190"/>
  <c r="A189"/>
  <c r="A188"/>
  <c r="A187"/>
  <c r="A186"/>
  <c r="A185"/>
  <c r="A184"/>
  <c r="A183"/>
  <c r="A182"/>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P3" i="4"/>
  <c r="D5" i="7"/>
  <c r="E5"/>
  <c r="J6" i="8"/>
  <c r="K6"/>
  <c r="AB20" i="5"/>
  <c r="AB22"/>
  <c r="AB28"/>
  <c r="C33"/>
  <c r="AB33"/>
  <c r="C35"/>
  <c r="AB35"/>
  <c r="C36"/>
  <c r="AB36"/>
  <c r="C39"/>
  <c r="AB39"/>
  <c r="C42"/>
  <c r="AB42"/>
  <c r="C43"/>
  <c r="AB43"/>
  <c r="C45"/>
  <c r="AB45"/>
  <c r="C47"/>
  <c r="AB47"/>
  <c r="C49"/>
  <c r="AB49"/>
  <c r="C51"/>
  <c r="AB51"/>
  <c r="C53"/>
  <c r="AB53"/>
  <c r="C55"/>
  <c r="AB55"/>
  <c r="C57"/>
  <c r="AB57"/>
  <c r="C59"/>
  <c r="AB59"/>
  <c r="C61"/>
  <c r="AB61"/>
  <c r="C62"/>
  <c r="AB62"/>
  <c r="C63"/>
  <c r="AB63"/>
  <c r="C65"/>
  <c r="AB65"/>
  <c r="C67"/>
  <c r="AB67"/>
  <c r="C69"/>
  <c r="AB69"/>
  <c r="C70"/>
  <c r="AB70"/>
  <c r="C71"/>
  <c r="AB71"/>
  <c r="C73"/>
  <c r="AB73"/>
  <c r="C75"/>
  <c r="AB75"/>
  <c r="C77"/>
  <c r="AB77"/>
  <c r="C78"/>
  <c r="AB78"/>
  <c r="C79"/>
  <c r="AB79"/>
  <c r="C81"/>
  <c r="AB81"/>
  <c r="C83"/>
  <c r="AB83"/>
  <c r="C85"/>
  <c r="AB85"/>
  <c r="C86"/>
  <c r="AB86"/>
  <c r="C87"/>
  <c r="AB87"/>
  <c r="C89"/>
  <c r="AB89"/>
  <c r="C90"/>
  <c r="AB90"/>
  <c r="C91"/>
  <c r="AB91"/>
  <c r="C95"/>
  <c r="AB95"/>
  <c r="C97"/>
  <c r="AB97"/>
  <c r="C99"/>
  <c r="AB99"/>
  <c r="C100"/>
  <c r="AB100"/>
  <c r="C103"/>
  <c r="AB103"/>
  <c r="C106"/>
  <c r="AB106"/>
  <c r="C108"/>
  <c r="AB108"/>
  <c r="C114"/>
  <c r="AB114"/>
  <c r="C116"/>
  <c r="AB116"/>
  <c r="C119"/>
  <c r="AB119"/>
  <c r="C132"/>
  <c r="AB132"/>
  <c r="C135"/>
  <c r="AB135"/>
  <c r="C138"/>
  <c r="AB138"/>
  <c r="C140"/>
  <c r="AB140"/>
  <c r="C147"/>
  <c r="AB147"/>
  <c r="C148"/>
  <c r="AB148"/>
  <c r="C150"/>
  <c r="AB150"/>
  <c r="C151"/>
  <c r="AB151"/>
  <c r="C152"/>
  <c r="AB152"/>
  <c r="C162"/>
  <c r="AB162"/>
  <c r="C164"/>
  <c r="AB164"/>
  <c r="C167"/>
  <c r="AB167"/>
  <c r="C172"/>
  <c r="AB172"/>
  <c r="C179"/>
  <c r="AB179"/>
  <c r="C180"/>
  <c r="AB180"/>
  <c r="C183"/>
  <c r="AB183"/>
  <c r="C190"/>
  <c r="AB190"/>
  <c r="C199"/>
  <c r="AB199"/>
  <c r="C200"/>
  <c r="AB200"/>
  <c r="C204"/>
  <c r="AB204"/>
  <c r="C207"/>
  <c r="AB207"/>
  <c r="C211"/>
  <c r="AB211"/>
  <c r="C215"/>
  <c r="AB215"/>
  <c r="C219"/>
  <c r="AB219"/>
  <c r="C223"/>
  <c r="AB223"/>
  <c r="C227"/>
  <c r="AB227"/>
  <c r="C231"/>
  <c r="AB231"/>
  <c r="C239"/>
  <c r="AB239"/>
  <c r="C243"/>
  <c r="AB243"/>
  <c r="C247"/>
  <c r="AB247"/>
  <c r="C251"/>
  <c r="AB251"/>
  <c r="C259"/>
  <c r="AB259"/>
  <c r="C267"/>
  <c r="AB267"/>
  <c r="C275"/>
  <c r="AB275"/>
  <c r="C279"/>
  <c r="AB279"/>
  <c r="C283"/>
  <c r="AB283"/>
  <c r="C291"/>
  <c r="AB291"/>
  <c r="C295"/>
  <c r="AB295"/>
  <c r="C299"/>
  <c r="AB299"/>
  <c r="C302"/>
  <c r="AB302"/>
  <c r="C311"/>
  <c r="AB311"/>
  <c r="C319"/>
  <c r="AB319"/>
  <c r="C327"/>
  <c r="AB327"/>
  <c r="C357"/>
  <c r="AB357"/>
  <c r="C359"/>
  <c r="AB359"/>
  <c r="S866"/>
  <c r="S886"/>
  <c r="S887"/>
  <c r="S920"/>
  <c r="S966"/>
  <c r="S969"/>
  <c r="S974"/>
  <c r="S979"/>
  <c r="S985"/>
  <c r="S990"/>
  <c r="S993"/>
  <c r="S1007"/>
  <c r="S1014"/>
  <c r="S1015"/>
  <c r="S1017"/>
  <c r="S1034"/>
  <c r="S1035"/>
  <c r="S1039"/>
  <c r="S1042"/>
  <c r="S1047"/>
  <c r="S1050"/>
  <c r="S1054"/>
  <c r="S1055"/>
  <c r="S1057"/>
  <c r="S1059"/>
  <c r="S1065"/>
  <c r="S1066"/>
  <c r="S1067"/>
  <c r="S1071"/>
  <c r="S1079"/>
  <c r="S1082"/>
  <c r="S1087"/>
  <c r="S1093"/>
  <c r="S1094"/>
  <c r="S1101"/>
  <c r="S1102"/>
  <c r="S1105"/>
  <c r="S1115"/>
  <c r="S1121"/>
  <c r="S1123"/>
  <c r="S1150"/>
  <c r="S1164"/>
  <c r="S1172"/>
  <c r="S1176"/>
  <c r="S1179"/>
  <c r="S1180"/>
  <c r="S1184"/>
  <c r="S1187"/>
  <c r="S1188"/>
  <c r="S1196"/>
  <c r="S1206"/>
  <c r="S1209"/>
  <c r="S1219"/>
  <c r="S1224"/>
  <c r="S1236"/>
  <c r="S1240"/>
  <c r="S1241"/>
  <c r="S1244"/>
  <c r="S1245"/>
  <c r="S1253"/>
  <c r="S1257"/>
  <c r="S1260"/>
  <c r="S1266"/>
  <c r="S1269"/>
  <c r="S1270"/>
  <c r="S1278"/>
  <c r="S1281"/>
  <c r="S1285"/>
  <c r="S1287"/>
  <c r="S1289"/>
  <c r="S1292"/>
  <c r="S1297"/>
  <c r="S1298"/>
  <c r="S1301"/>
  <c r="S1302"/>
  <c r="S1310"/>
  <c r="S1313"/>
  <c r="S1316"/>
  <c r="S1317"/>
  <c r="S1319"/>
  <c r="S1321"/>
  <c r="S1324"/>
  <c r="S1329"/>
  <c r="S1330"/>
  <c r="S1333"/>
  <c r="S1334"/>
  <c r="S1337"/>
  <c r="S1338"/>
  <c r="S1353"/>
  <c r="S1379"/>
  <c r="S1381"/>
  <c r="S1383"/>
  <c r="S1395"/>
  <c r="S1402"/>
  <c r="S1410"/>
  <c r="S1422"/>
  <c r="S1444"/>
  <c r="S1458"/>
  <c r="S1460"/>
  <c r="S1462"/>
  <c r="S1520"/>
  <c r="S1522"/>
  <c r="S1526"/>
  <c r="S1532"/>
  <c r="S1540"/>
  <c r="S1567"/>
  <c r="S1571"/>
  <c r="S1579"/>
  <c r="S1583"/>
  <c r="S1599"/>
  <c r="S1603"/>
  <c r="S1611"/>
  <c r="S1619"/>
  <c r="S1630"/>
  <c r="S1635"/>
  <c r="S1646"/>
  <c r="S1654"/>
  <c r="S1662"/>
  <c r="S1675"/>
  <c r="S1678"/>
  <c r="S1679"/>
  <c r="S1682"/>
  <c r="S1686"/>
  <c r="S1690"/>
  <c r="S1691"/>
  <c r="S1706"/>
  <c r="S1707"/>
  <c r="S1726"/>
  <c r="S1730"/>
  <c r="S1731"/>
  <c r="S1736"/>
  <c r="S1738"/>
  <c r="S1750"/>
  <c r="S1752"/>
  <c r="S1754"/>
  <c r="S1756"/>
  <c r="S1770"/>
  <c r="S1786"/>
  <c r="S1801"/>
  <c r="S1809"/>
  <c r="S1814"/>
  <c r="S1817"/>
  <c r="S1827"/>
  <c r="S1829"/>
  <c r="S1830"/>
  <c r="S1831"/>
  <c r="S1845"/>
  <c r="S1850"/>
  <c r="S1853"/>
  <c r="S1857"/>
  <c r="S1861"/>
  <c r="S1865"/>
  <c r="S1874"/>
  <c r="S1914"/>
  <c r="S1928"/>
  <c r="S1933"/>
  <c r="S1935"/>
  <c r="S1939"/>
  <c r="S1941"/>
  <c r="S1945"/>
  <c r="S1946"/>
  <c r="S1958"/>
  <c r="S1959"/>
  <c r="S1965"/>
  <c r="S1967"/>
  <c r="S1975"/>
  <c r="S1977"/>
  <c r="S1983"/>
  <c r="S1998"/>
  <c r="S2001"/>
  <c r="S2003"/>
  <c r="S2006"/>
  <c r="S2007"/>
  <c r="S2011"/>
  <c r="S2015"/>
  <c r="S2019"/>
  <c r="C2025"/>
  <c r="AB2025"/>
  <c r="S2027"/>
  <c r="S2029"/>
  <c r="C2034"/>
  <c r="AB2034"/>
  <c r="S2035"/>
  <c r="C2038"/>
  <c r="AB2038"/>
  <c r="S2041"/>
  <c r="C2042"/>
  <c r="AB2042"/>
  <c r="S2043"/>
  <c r="C2045"/>
  <c r="AB2045"/>
  <c r="C2046"/>
  <c r="AB2046"/>
  <c r="S2047"/>
  <c r="C2050"/>
  <c r="AB2050"/>
  <c r="S2052"/>
  <c r="S2053"/>
  <c r="S2056"/>
  <c r="C2057"/>
  <c r="AB2057"/>
  <c r="C2058"/>
  <c r="AB2058"/>
  <c r="S2060"/>
  <c r="S2062"/>
  <c r="C2063"/>
  <c r="AB2063"/>
  <c r="S2064"/>
  <c r="C2065"/>
  <c r="AB2065"/>
  <c r="C2066"/>
  <c r="AB2066"/>
  <c r="S2068"/>
  <c r="C2069"/>
  <c r="AB2069"/>
  <c r="S2070"/>
  <c r="C2071"/>
  <c r="AB2071"/>
  <c r="S2072"/>
  <c r="C2073"/>
  <c r="AB2073"/>
  <c r="C2074"/>
  <c r="AB2074"/>
  <c r="C2075"/>
  <c r="AB2075"/>
  <c r="S2076"/>
  <c r="C2078"/>
  <c r="AB2078"/>
  <c r="C2079"/>
  <c r="AB2079"/>
  <c r="C2083"/>
  <c r="AB2083"/>
  <c r="S2084"/>
  <c r="S2087"/>
  <c r="S2088"/>
  <c r="S2089"/>
  <c r="C2090"/>
  <c r="AB2090"/>
  <c r="S2091"/>
  <c r="S2092"/>
  <c r="S2093"/>
  <c r="C2094"/>
  <c r="AB2094"/>
  <c r="S2096"/>
  <c r="S2097"/>
  <c r="C2098"/>
  <c r="AB2098"/>
  <c r="C2099"/>
  <c r="AB2099"/>
  <c r="S2101"/>
  <c r="C2103"/>
  <c r="AB2103"/>
  <c r="C2111"/>
  <c r="AB2111"/>
  <c r="C2112"/>
  <c r="AB2112"/>
  <c r="C2115"/>
  <c r="AB2115"/>
  <c r="C2122"/>
  <c r="AB2122"/>
  <c r="S2124"/>
  <c r="C2126"/>
  <c r="AB2126"/>
  <c r="C2128"/>
  <c r="AB2128"/>
  <c r="C2130"/>
  <c r="AB2130"/>
  <c r="S2131"/>
  <c r="S2132"/>
  <c r="S2133"/>
  <c r="S2135"/>
  <c r="S2136"/>
  <c r="C2139"/>
  <c r="AB2139"/>
  <c r="S2140"/>
  <c r="S2143"/>
  <c r="S2144"/>
  <c r="S2145"/>
  <c r="S2147"/>
  <c r="S2148"/>
  <c r="S2149"/>
  <c r="S2151"/>
  <c r="S2154"/>
  <c r="S2156"/>
  <c r="S2157"/>
  <c r="S2158"/>
  <c r="S2160"/>
  <c r="S2161"/>
  <c r="S2162"/>
  <c r="S2165"/>
  <c r="C2167"/>
  <c r="AB2167"/>
  <c r="S2168"/>
  <c r="C2171"/>
  <c r="AB2171"/>
  <c r="S2172"/>
  <c r="C2175"/>
  <c r="AB2175"/>
  <c r="S2180"/>
  <c r="S2183"/>
  <c r="S2184"/>
  <c r="S2187"/>
  <c r="S2188"/>
  <c r="S2194"/>
  <c r="S2195"/>
  <c r="S2196"/>
  <c r="S2197"/>
  <c r="S2198"/>
  <c r="S2201"/>
  <c r="S2202"/>
  <c r="S2204"/>
  <c r="S2206"/>
  <c r="S2209"/>
  <c r="S2210"/>
  <c r="C2211"/>
  <c r="AB2211"/>
  <c r="S2212"/>
  <c r="S2214"/>
  <c r="C2217"/>
  <c r="AB2217"/>
  <c r="S2218"/>
  <c r="C2219"/>
  <c r="AB2219"/>
  <c r="S2220"/>
  <c r="S2222"/>
  <c r="S2223"/>
  <c r="S2224"/>
  <c r="S2225"/>
  <c r="S2228"/>
  <c r="C2229"/>
  <c r="AB2229"/>
  <c r="S2230"/>
  <c r="S2232"/>
  <c r="S2234"/>
  <c r="S2238"/>
  <c r="S2239"/>
  <c r="S2242"/>
  <c r="S2245"/>
  <c r="S2246"/>
  <c r="S2247"/>
  <c r="C2249"/>
  <c r="AB2249"/>
  <c r="S2250"/>
  <c r="S2253"/>
  <c r="S2257"/>
  <c r="S2259"/>
  <c r="S2261"/>
  <c r="S2262"/>
  <c r="S2263"/>
  <c r="S2265"/>
  <c r="S2266"/>
  <c r="S2268"/>
  <c r="S2273"/>
  <c r="S2276"/>
  <c r="S2277"/>
  <c r="S2284"/>
  <c r="S2287"/>
  <c r="S2292"/>
  <c r="S2300"/>
  <c r="S2301"/>
  <c r="S2304"/>
  <c r="S2305"/>
  <c r="S2307"/>
  <c r="S2313"/>
  <c r="S2317"/>
  <c r="S2322"/>
  <c r="S2325"/>
  <c r="S2326"/>
  <c r="S2327"/>
  <c r="S2329"/>
  <c r="S2330"/>
  <c r="S2331"/>
  <c r="S2333"/>
  <c r="S2334"/>
  <c r="S2335"/>
  <c r="S2341"/>
  <c r="S2342"/>
  <c r="S2346"/>
  <c r="S2350"/>
  <c r="S2351"/>
  <c r="S2352"/>
  <c r="S2353"/>
  <c r="S2355"/>
  <c r="S2359"/>
  <c r="S2360"/>
  <c r="S2361"/>
  <c r="S2364"/>
  <c r="S2367"/>
  <c r="S2368"/>
  <c r="S2369"/>
  <c r="S2372"/>
  <c r="S2375"/>
  <c r="S2376"/>
  <c r="S2377"/>
  <c r="S2379"/>
  <c r="S2384"/>
  <c r="S2390"/>
  <c r="S2391"/>
  <c r="S2395"/>
  <c r="S2396"/>
  <c r="S2403"/>
  <c r="S2406"/>
  <c r="S2407"/>
  <c r="S2411"/>
  <c r="S2414"/>
  <c r="S2415"/>
  <c r="S2418"/>
  <c r="S2419"/>
  <c r="S2424"/>
  <c r="S2426"/>
  <c r="S2427"/>
  <c r="S2430"/>
  <c r="S2431"/>
  <c r="S2432"/>
  <c r="S2435"/>
  <c r="S2444"/>
  <c r="S2448"/>
  <c r="S2450"/>
  <c r="S2453"/>
  <c r="S2456"/>
  <c r="S2458"/>
  <c r="S2459"/>
  <c r="S2460"/>
  <c r="S2461"/>
  <c r="S2463"/>
  <c r="S2465"/>
  <c r="S2466"/>
  <c r="S2468"/>
  <c r="S2472"/>
  <c r="S2474"/>
  <c r="S2480"/>
  <c r="S2481"/>
  <c r="S2482"/>
  <c r="S2483"/>
  <c r="S2487"/>
  <c r="V6"/>
  <c r="V7"/>
  <c r="V8"/>
  <c r="C3" i="11"/>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C167"/>
  <c r="C168"/>
  <c r="C169"/>
  <c r="C170"/>
  <c r="C171"/>
  <c r="C172"/>
  <c r="C173"/>
  <c r="C174"/>
  <c r="C175"/>
  <c r="C176"/>
  <c r="C177"/>
  <c r="C178"/>
  <c r="C179"/>
  <c r="C180"/>
  <c r="C181"/>
  <c r="C182"/>
  <c r="C183"/>
  <c r="C184"/>
  <c r="C185"/>
  <c r="C186"/>
  <c r="C187"/>
  <c r="C188"/>
  <c r="C189"/>
  <c r="C190"/>
  <c r="C191"/>
  <c r="C192"/>
  <c r="C193"/>
  <c r="C194"/>
  <c r="C195"/>
  <c r="C196"/>
  <c r="C197"/>
  <c r="C198"/>
  <c r="C199"/>
  <c r="C200"/>
  <c r="C201"/>
  <c r="C202"/>
  <c r="C203"/>
  <c r="C204"/>
  <c r="C205"/>
  <c r="C206"/>
  <c r="C207"/>
  <c r="C208"/>
  <c r="C209"/>
  <c r="C210"/>
  <c r="C211"/>
  <c r="C212"/>
  <c r="C213"/>
  <c r="C214"/>
  <c r="C215"/>
  <c r="C216"/>
  <c r="C217"/>
  <c r="C218"/>
  <c r="C219"/>
  <c r="C220"/>
  <c r="C221"/>
  <c r="C222"/>
  <c r="C223"/>
  <c r="C224"/>
  <c r="C225"/>
  <c r="C226"/>
  <c r="C227"/>
  <c r="C228"/>
  <c r="C229"/>
  <c r="C230"/>
  <c r="C231"/>
  <c r="C232"/>
  <c r="C233"/>
  <c r="C234"/>
  <c r="C235"/>
  <c r="C236"/>
  <c r="C237"/>
  <c r="C238"/>
  <c r="C239"/>
  <c r="C240"/>
  <c r="C241"/>
  <c r="C242"/>
  <c r="C243"/>
  <c r="C244"/>
  <c r="C245"/>
  <c r="C246"/>
  <c r="C247"/>
  <c r="C248"/>
  <c r="C249"/>
  <c r="C250"/>
  <c r="C251"/>
  <c r="C252"/>
  <c r="C253"/>
  <c r="C254"/>
  <c r="C255"/>
  <c r="C256"/>
  <c r="C257"/>
  <c r="C258"/>
  <c r="C259"/>
  <c r="C260"/>
  <c r="C261"/>
  <c r="C262"/>
  <c r="C263"/>
  <c r="C264"/>
  <c r="C265"/>
  <c r="C266"/>
  <c r="C267"/>
  <c r="C268"/>
  <c r="C269"/>
  <c r="C270"/>
  <c r="C271"/>
  <c r="C272"/>
  <c r="C273"/>
  <c r="C274"/>
  <c r="C275"/>
  <c r="C276"/>
  <c r="C277"/>
  <c r="C278"/>
  <c r="C279"/>
  <c r="C280"/>
  <c r="C281"/>
  <c r="C282"/>
  <c r="C283"/>
  <c r="C284"/>
  <c r="C285"/>
  <c r="C286"/>
  <c r="C287"/>
  <c r="C288"/>
  <c r="C289"/>
  <c r="C290"/>
  <c r="C291"/>
  <c r="C292"/>
  <c r="C293"/>
  <c r="C294"/>
  <c r="C295"/>
  <c r="C296"/>
  <c r="C297"/>
  <c r="C298"/>
  <c r="C299"/>
  <c r="C300"/>
  <c r="C301"/>
  <c r="C302"/>
  <c r="C303"/>
  <c r="C304"/>
  <c r="C305"/>
  <c r="C306"/>
  <c r="C307"/>
  <c r="C308"/>
  <c r="C309"/>
  <c r="C310"/>
  <c r="C311"/>
  <c r="C312"/>
  <c r="C313"/>
  <c r="C314"/>
  <c r="C315"/>
  <c r="C316"/>
  <c r="C317"/>
  <c r="C318"/>
  <c r="C319"/>
  <c r="C320"/>
  <c r="C321"/>
  <c r="C322"/>
  <c r="C323"/>
  <c r="C324"/>
  <c r="C325"/>
  <c r="C326"/>
  <c r="C327"/>
  <c r="C328"/>
  <c r="C329"/>
  <c r="C330"/>
  <c r="C331"/>
  <c r="C332"/>
  <c r="C333"/>
  <c r="C334"/>
  <c r="C335"/>
  <c r="C336"/>
  <c r="C337"/>
  <c r="C338"/>
  <c r="C339"/>
  <c r="C340"/>
  <c r="C341"/>
  <c r="C342"/>
  <c r="C343"/>
  <c r="C344"/>
  <c r="C345"/>
  <c r="C346"/>
  <c r="C347"/>
  <c r="C348"/>
  <c r="C349"/>
  <c r="C350"/>
  <c r="C351"/>
  <c r="C352"/>
  <c r="C353"/>
  <c r="C354"/>
  <c r="C355"/>
  <c r="C356"/>
  <c r="C357"/>
  <c r="C358"/>
  <c r="C359"/>
  <c r="C360"/>
  <c r="C361"/>
  <c r="C362"/>
  <c r="C363"/>
  <c r="C364"/>
  <c r="C365"/>
  <c r="C366"/>
  <c r="C367"/>
  <c r="C368"/>
  <c r="C369"/>
  <c r="C370"/>
  <c r="C371"/>
  <c r="C372"/>
  <c r="C373"/>
  <c r="C374"/>
  <c r="C375"/>
  <c r="C376"/>
  <c r="C377"/>
  <c r="C378"/>
  <c r="C379"/>
  <c r="C380"/>
  <c r="C381"/>
  <c r="C382"/>
  <c r="C383"/>
  <c r="C384"/>
  <c r="C385"/>
  <c r="C386"/>
  <c r="C387"/>
  <c r="C388"/>
  <c r="C389"/>
  <c r="C390"/>
  <c r="C391"/>
  <c r="C392"/>
  <c r="C393"/>
  <c r="C394"/>
  <c r="C395"/>
  <c r="C396"/>
  <c r="C397"/>
  <c r="C398"/>
  <c r="C399"/>
  <c r="C400"/>
  <c r="C401"/>
  <c r="C402"/>
  <c r="C403"/>
  <c r="C404"/>
  <c r="C405"/>
  <c r="C406"/>
  <c r="C407"/>
  <c r="C408"/>
  <c r="C409"/>
  <c r="C410"/>
  <c r="C411"/>
  <c r="C412"/>
  <c r="C413"/>
  <c r="C414"/>
  <c r="C415"/>
  <c r="C416"/>
  <c r="C417"/>
  <c r="C418"/>
  <c r="C419"/>
  <c r="C420"/>
  <c r="C421"/>
  <c r="C422"/>
  <c r="C423"/>
  <c r="C424"/>
  <c r="C425"/>
  <c r="C426"/>
  <c r="C427"/>
  <c r="C428"/>
  <c r="C429"/>
  <c r="C430"/>
  <c r="C431"/>
  <c r="C432"/>
  <c r="C433"/>
  <c r="C434"/>
  <c r="C435"/>
  <c r="C436"/>
  <c r="C437"/>
  <c r="C438"/>
  <c r="C439"/>
  <c r="C440"/>
  <c r="C441"/>
  <c r="C442"/>
  <c r="C443"/>
  <c r="C444"/>
  <c r="C445"/>
  <c r="C446"/>
  <c r="C447"/>
  <c r="C448"/>
  <c r="C449"/>
  <c r="C450"/>
  <c r="C451"/>
  <c r="C452"/>
  <c r="C453"/>
  <c r="C454"/>
  <c r="C455"/>
  <c r="C456"/>
  <c r="C457"/>
  <c r="C458"/>
  <c r="C459"/>
  <c r="C460"/>
  <c r="C461"/>
  <c r="C462"/>
  <c r="C463"/>
  <c r="C464"/>
  <c r="C465"/>
  <c r="C466"/>
  <c r="C467"/>
  <c r="C468"/>
  <c r="C469"/>
  <c r="C470"/>
  <c r="C471"/>
  <c r="C472"/>
  <c r="C473"/>
  <c r="C474"/>
  <c r="C475"/>
  <c r="C476"/>
  <c r="C477"/>
  <c r="C478"/>
  <c r="C479"/>
  <c r="C480"/>
  <c r="C481"/>
  <c r="C482"/>
  <c r="C483"/>
  <c r="C484"/>
  <c r="C485"/>
  <c r="C486"/>
  <c r="C487"/>
  <c r="C488"/>
  <c r="C489"/>
  <c r="C490"/>
  <c r="C491"/>
  <c r="C492"/>
  <c r="C493"/>
  <c r="C494"/>
  <c r="C495"/>
  <c r="C496"/>
  <c r="C497"/>
  <c r="C498"/>
  <c r="C499"/>
  <c r="C500"/>
  <c r="C501"/>
  <c r="C502"/>
  <c r="C503"/>
  <c r="C504"/>
  <c r="C505"/>
  <c r="C506"/>
  <c r="C507"/>
  <c r="C508"/>
  <c r="C509"/>
  <c r="C510"/>
  <c r="C511"/>
  <c r="C512"/>
  <c r="C513"/>
  <c r="C514"/>
  <c r="C515"/>
  <c r="C516"/>
  <c r="C517"/>
  <c r="C518"/>
  <c r="C519"/>
  <c r="C520"/>
  <c r="C521"/>
  <c r="C522"/>
  <c r="C523"/>
  <c r="C524"/>
  <c r="C525"/>
  <c r="C526"/>
  <c r="C527"/>
  <c r="C528"/>
  <c r="C529"/>
  <c r="C530"/>
  <c r="C531"/>
  <c r="C532"/>
  <c r="C533"/>
  <c r="C534"/>
  <c r="C535"/>
  <c r="C536"/>
  <c r="C537"/>
  <c r="C538"/>
  <c r="C539"/>
  <c r="C540"/>
  <c r="C541"/>
  <c r="C542"/>
  <c r="C543"/>
  <c r="C544"/>
  <c r="C545"/>
  <c r="C546"/>
  <c r="C547"/>
  <c r="C548"/>
  <c r="C549"/>
  <c r="C550"/>
  <c r="C551"/>
  <c r="C552"/>
  <c r="C553"/>
  <c r="C554"/>
  <c r="C555"/>
  <c r="C556"/>
  <c r="C557"/>
  <c r="C558"/>
  <c r="C559"/>
  <c r="C560"/>
  <c r="C561"/>
  <c r="C562"/>
  <c r="C563"/>
  <c r="C564"/>
  <c r="C565"/>
  <c r="C566"/>
  <c r="C567"/>
  <c r="C568"/>
  <c r="C569"/>
  <c r="C570"/>
  <c r="C571"/>
  <c r="C572"/>
  <c r="C573"/>
  <c r="C574"/>
  <c r="C575"/>
  <c r="C576"/>
  <c r="C577"/>
  <c r="C578"/>
  <c r="C579"/>
  <c r="C580"/>
  <c r="C581"/>
  <c r="C582"/>
  <c r="C583"/>
  <c r="C584"/>
  <c r="C585"/>
  <c r="C586"/>
  <c r="C587"/>
  <c r="C588"/>
  <c r="C589"/>
  <c r="C590"/>
  <c r="C591"/>
  <c r="C592"/>
  <c r="C593"/>
  <c r="C594"/>
  <c r="C595"/>
  <c r="C596"/>
  <c r="C597"/>
  <c r="C598"/>
  <c r="C599"/>
  <c r="C600"/>
  <c r="C601"/>
  <c r="C602"/>
  <c r="C603"/>
  <c r="C604"/>
  <c r="C605"/>
  <c r="C606"/>
  <c r="C607"/>
  <c r="C608"/>
  <c r="C609"/>
  <c r="C610"/>
  <c r="C611"/>
  <c r="C612"/>
  <c r="C613"/>
  <c r="C614"/>
  <c r="C615"/>
  <c r="C616"/>
  <c r="C617"/>
  <c r="C618"/>
  <c r="C619"/>
  <c r="C620"/>
  <c r="C621"/>
  <c r="C622"/>
  <c r="C623"/>
  <c r="C624"/>
  <c r="C625"/>
  <c r="C626"/>
  <c r="C627"/>
  <c r="C628"/>
  <c r="C629"/>
  <c r="C630"/>
  <c r="C631"/>
  <c r="C632"/>
  <c r="C633"/>
  <c r="C634"/>
  <c r="C635"/>
  <c r="C636"/>
  <c r="C637"/>
  <c r="C638"/>
  <c r="C639"/>
  <c r="C640"/>
  <c r="C641"/>
  <c r="C642"/>
  <c r="C643"/>
  <c r="C644"/>
  <c r="C645"/>
  <c r="C646"/>
  <c r="C647"/>
  <c r="C648"/>
  <c r="C649"/>
  <c r="C650"/>
  <c r="C651"/>
  <c r="C652"/>
  <c r="C653"/>
  <c r="C654"/>
  <c r="C655"/>
  <c r="C656"/>
  <c r="C657"/>
  <c r="C658"/>
  <c r="C659"/>
  <c r="C660"/>
  <c r="C661"/>
  <c r="C662"/>
  <c r="C663"/>
  <c r="C664"/>
  <c r="C665"/>
  <c r="C666"/>
  <c r="C667"/>
  <c r="C668"/>
  <c r="C669"/>
  <c r="C670"/>
  <c r="C671"/>
  <c r="C672"/>
  <c r="C673"/>
  <c r="C674"/>
  <c r="C675"/>
  <c r="C676"/>
  <c r="C677"/>
  <c r="C678"/>
  <c r="C679"/>
  <c r="C680"/>
  <c r="C681"/>
  <c r="C682"/>
  <c r="C683"/>
  <c r="C684"/>
  <c r="C685"/>
  <c r="C686"/>
  <c r="C687"/>
  <c r="C688"/>
  <c r="C689"/>
  <c r="C690"/>
  <c r="C691"/>
  <c r="C692"/>
  <c r="C693"/>
  <c r="C694"/>
  <c r="C695"/>
  <c r="C696"/>
  <c r="C697"/>
  <c r="C698"/>
  <c r="C699"/>
  <c r="C700"/>
  <c r="C701"/>
  <c r="C702"/>
  <c r="C703"/>
  <c r="C704"/>
  <c r="C705"/>
  <c r="C706"/>
  <c r="C707"/>
  <c r="C708"/>
  <c r="C709"/>
  <c r="C710"/>
  <c r="C711"/>
  <c r="C712"/>
  <c r="C713"/>
  <c r="C714"/>
  <c r="C715"/>
  <c r="C716"/>
  <c r="C717"/>
  <c r="C718"/>
  <c r="C719"/>
  <c r="C720"/>
  <c r="C721"/>
  <c r="C722"/>
  <c r="C723"/>
  <c r="C724"/>
  <c r="C725"/>
  <c r="C726"/>
  <c r="C727"/>
  <c r="C728"/>
  <c r="C729"/>
  <c r="C730"/>
  <c r="C731"/>
  <c r="C732"/>
  <c r="C733"/>
  <c r="C734"/>
  <c r="C735"/>
  <c r="C736"/>
  <c r="C737"/>
  <c r="C738"/>
  <c r="C739"/>
  <c r="C740"/>
  <c r="C741"/>
  <c r="C742"/>
  <c r="C743"/>
  <c r="C744"/>
  <c r="C745"/>
  <c r="C746"/>
  <c r="C747"/>
  <c r="C748"/>
  <c r="C749"/>
  <c r="C750"/>
  <c r="C751"/>
  <c r="C752"/>
  <c r="C753"/>
  <c r="C754"/>
  <c r="C755"/>
  <c r="C756"/>
  <c r="C757"/>
  <c r="C758"/>
  <c r="C759"/>
  <c r="C760"/>
  <c r="C761"/>
  <c r="C762"/>
  <c r="C763"/>
  <c r="C764"/>
  <c r="C765"/>
  <c r="C766"/>
  <c r="C767"/>
  <c r="C768"/>
  <c r="C769"/>
  <c r="C770"/>
  <c r="C771"/>
  <c r="C772"/>
  <c r="C773"/>
  <c r="C774"/>
  <c r="C775"/>
  <c r="C776"/>
  <c r="C777"/>
  <c r="C778"/>
  <c r="C779"/>
  <c r="C780"/>
  <c r="C781"/>
  <c r="C782"/>
  <c r="C783"/>
  <c r="C784"/>
  <c r="C785"/>
  <c r="C786"/>
  <c r="C787"/>
  <c r="C788"/>
  <c r="C789"/>
  <c r="C790"/>
  <c r="C791"/>
  <c r="C792"/>
  <c r="C793"/>
  <c r="C794"/>
  <c r="C795"/>
  <c r="C796"/>
  <c r="C797"/>
  <c r="C798"/>
  <c r="C799"/>
  <c r="C800"/>
  <c r="C801"/>
  <c r="C802"/>
  <c r="C803"/>
  <c r="C804"/>
  <c r="C805"/>
  <c r="C806"/>
  <c r="C807"/>
  <c r="C808"/>
  <c r="C809"/>
  <c r="C810"/>
  <c r="C811"/>
  <c r="C812"/>
  <c r="C813"/>
  <c r="C814"/>
  <c r="C815"/>
  <c r="C816"/>
  <c r="C817"/>
  <c r="C818"/>
  <c r="C819"/>
  <c r="C820"/>
  <c r="C821"/>
  <c r="C822"/>
  <c r="C823"/>
  <c r="C824"/>
  <c r="C825"/>
  <c r="C826"/>
  <c r="C827"/>
  <c r="C828"/>
  <c r="C829"/>
  <c r="C830"/>
  <c r="C831"/>
  <c r="C832"/>
  <c r="C833"/>
  <c r="C834"/>
  <c r="C835"/>
  <c r="C836"/>
  <c r="C837"/>
  <c r="C838"/>
  <c r="C839"/>
  <c r="C840"/>
  <c r="C841"/>
  <c r="C842"/>
  <c r="C843"/>
  <c r="C844"/>
  <c r="C845"/>
  <c r="C846"/>
  <c r="C847"/>
  <c r="C848"/>
  <c r="C849"/>
  <c r="C850"/>
  <c r="C851"/>
  <c r="C852"/>
  <c r="C853"/>
  <c r="C854"/>
  <c r="C855"/>
  <c r="C856"/>
  <c r="C857"/>
  <c r="C858"/>
  <c r="C859"/>
  <c r="C860"/>
  <c r="C861"/>
  <c r="C862"/>
  <c r="C863"/>
  <c r="C864"/>
  <c r="C865"/>
  <c r="C866"/>
  <c r="C867"/>
  <c r="C868"/>
  <c r="C869"/>
  <c r="C870"/>
  <c r="C871"/>
  <c r="C872"/>
  <c r="C873"/>
  <c r="C874"/>
  <c r="C875"/>
  <c r="C876"/>
  <c r="C877"/>
  <c r="C878"/>
  <c r="C879"/>
  <c r="C880"/>
  <c r="C881"/>
  <c r="C882"/>
  <c r="C883"/>
  <c r="C884"/>
  <c r="C885"/>
  <c r="C886"/>
  <c r="C887"/>
  <c r="C888"/>
  <c r="C889"/>
  <c r="C890"/>
  <c r="C891"/>
  <c r="C892"/>
  <c r="C893"/>
  <c r="C894"/>
  <c r="C895"/>
  <c r="C896"/>
  <c r="C897"/>
  <c r="C898"/>
  <c r="C899"/>
  <c r="C900"/>
  <c r="C901"/>
  <c r="C902"/>
  <c r="C903"/>
  <c r="C904"/>
  <c r="C905"/>
  <c r="C906"/>
  <c r="C907"/>
  <c r="C908"/>
  <c r="C909"/>
  <c r="C910"/>
  <c r="C911"/>
  <c r="C912"/>
  <c r="C913"/>
  <c r="C914"/>
  <c r="C915"/>
  <c r="C916"/>
  <c r="C917"/>
  <c r="C918"/>
  <c r="C919"/>
  <c r="C920"/>
  <c r="C921"/>
  <c r="C922"/>
  <c r="C923"/>
  <c r="C924"/>
  <c r="C925"/>
  <c r="C926"/>
  <c r="C927"/>
  <c r="C928"/>
  <c r="C929"/>
  <c r="C930"/>
  <c r="C931"/>
  <c r="C932"/>
  <c r="C933"/>
  <c r="C934"/>
  <c r="C935"/>
  <c r="C936"/>
  <c r="C937"/>
  <c r="C938"/>
  <c r="C939"/>
  <c r="C940"/>
  <c r="C941"/>
  <c r="C942"/>
  <c r="C943"/>
  <c r="C944"/>
  <c r="C945"/>
  <c r="C946"/>
  <c r="C947"/>
  <c r="C948"/>
  <c r="C949"/>
  <c r="C950"/>
  <c r="C951"/>
  <c r="C952"/>
  <c r="C953"/>
  <c r="C954"/>
  <c r="C955"/>
  <c r="C956"/>
  <c r="C957"/>
  <c r="C958"/>
  <c r="C959"/>
  <c r="C960"/>
  <c r="C961"/>
  <c r="C962"/>
  <c r="C963"/>
  <c r="C964"/>
  <c r="C965"/>
  <c r="C966"/>
  <c r="C967"/>
  <c r="C968"/>
  <c r="C969"/>
  <c r="C970"/>
  <c r="C971"/>
  <c r="C972"/>
  <c r="C973"/>
  <c r="C974"/>
  <c r="C975"/>
  <c r="C976"/>
  <c r="C977"/>
  <c r="C978"/>
  <c r="C979"/>
  <c r="C980"/>
  <c r="C981"/>
  <c r="C982"/>
  <c r="C983"/>
  <c r="C984"/>
  <c r="C985"/>
  <c r="C986"/>
  <c r="C987"/>
  <c r="C988"/>
  <c r="C989"/>
  <c r="C990"/>
  <c r="C991"/>
  <c r="C992"/>
  <c r="C993"/>
  <c r="C994"/>
  <c r="C995"/>
  <c r="C996"/>
  <c r="C997"/>
  <c r="C998"/>
  <c r="C999"/>
  <c r="C1000"/>
  <c r="C1001"/>
  <c r="C1002"/>
  <c r="C1003"/>
  <c r="C1004"/>
  <c r="C1005"/>
  <c r="C1006"/>
  <c r="C1007"/>
  <c r="C1008"/>
  <c r="C1009"/>
  <c r="C1010"/>
  <c r="C1011"/>
  <c r="C1012"/>
  <c r="C1013"/>
  <c r="C1014"/>
  <c r="C1015"/>
  <c r="C1016"/>
  <c r="C1017"/>
  <c r="C1018"/>
  <c r="C1019"/>
  <c r="C1020"/>
  <c r="C1021"/>
  <c r="C1022"/>
  <c r="C1023"/>
  <c r="C1024"/>
  <c r="C1025"/>
  <c r="C1026"/>
  <c r="C1027"/>
  <c r="C1028"/>
  <c r="C1029"/>
  <c r="C1030"/>
  <c r="C1031"/>
  <c r="C1032"/>
  <c r="C1033"/>
  <c r="C1034"/>
  <c r="C1035"/>
  <c r="C1036"/>
  <c r="C1037"/>
  <c r="C1038"/>
  <c r="C1039"/>
  <c r="C1040"/>
  <c r="C1041"/>
  <c r="C1042"/>
  <c r="C1043"/>
  <c r="C1044"/>
  <c r="C1045"/>
  <c r="C1046"/>
  <c r="C1047"/>
  <c r="C1048"/>
  <c r="C1049"/>
  <c r="C1050"/>
  <c r="C1051"/>
  <c r="C1052"/>
  <c r="C1053"/>
  <c r="C1054"/>
  <c r="C1055"/>
  <c r="C1056"/>
  <c r="C1057"/>
  <c r="C1058"/>
  <c r="C1059"/>
  <c r="C1060"/>
  <c r="C1061"/>
  <c r="C1062"/>
  <c r="C1063"/>
  <c r="C1064"/>
  <c r="C1065"/>
  <c r="C1066"/>
  <c r="C1067"/>
  <c r="C1068"/>
  <c r="C1069"/>
  <c r="C1070"/>
  <c r="C1071"/>
  <c r="C1072"/>
  <c r="C1073"/>
  <c r="C1074"/>
  <c r="C1075"/>
  <c r="C1076"/>
  <c r="C1077"/>
  <c r="C1078"/>
  <c r="C1079"/>
  <c r="C1080"/>
  <c r="C1081"/>
  <c r="C1082"/>
  <c r="C1083"/>
  <c r="C1084"/>
  <c r="C1085"/>
  <c r="C1086"/>
  <c r="C1087"/>
  <c r="C1088"/>
  <c r="C1089"/>
  <c r="C1090"/>
  <c r="C1091"/>
  <c r="C1092"/>
  <c r="C1093"/>
  <c r="C1094"/>
  <c r="C1095"/>
  <c r="C1096"/>
  <c r="C1097"/>
  <c r="C1098"/>
  <c r="C1099"/>
  <c r="C1100"/>
  <c r="C1101"/>
  <c r="C1102"/>
  <c r="C1103"/>
  <c r="C1104"/>
  <c r="C1105"/>
  <c r="C1106"/>
  <c r="C1107"/>
  <c r="C1108"/>
  <c r="C1109"/>
  <c r="C1110"/>
  <c r="C1111"/>
  <c r="C1112"/>
  <c r="C1113"/>
  <c r="C1114"/>
  <c r="C1115"/>
  <c r="C1116"/>
  <c r="C1117"/>
  <c r="C1118"/>
  <c r="C1119"/>
  <c r="C1120"/>
  <c r="C1121"/>
  <c r="C1122"/>
  <c r="C1123"/>
  <c r="C1124"/>
  <c r="C1125"/>
  <c r="C1126"/>
  <c r="C1127"/>
  <c r="C1128"/>
  <c r="C1129"/>
  <c r="C1130"/>
  <c r="C1131"/>
  <c r="C1132"/>
  <c r="C1133"/>
  <c r="C1134"/>
  <c r="C1135"/>
  <c r="C1136"/>
  <c r="C1137"/>
  <c r="C1138"/>
  <c r="C1139"/>
  <c r="C1140"/>
  <c r="C1141"/>
  <c r="C1142"/>
  <c r="C1143"/>
  <c r="C1144"/>
  <c r="C1145"/>
  <c r="C1146"/>
  <c r="C1147"/>
  <c r="C1148"/>
  <c r="C1149"/>
  <c r="C1150"/>
  <c r="C1151"/>
  <c r="C1152"/>
  <c r="C1153"/>
  <c r="C1154"/>
  <c r="C1155"/>
  <c r="C1156"/>
  <c r="C1157"/>
  <c r="C1158"/>
  <c r="C1159"/>
  <c r="C1160"/>
  <c r="C1161"/>
  <c r="C1162"/>
  <c r="C1163"/>
  <c r="C1164"/>
  <c r="C1165"/>
  <c r="C1166"/>
  <c r="C1167"/>
  <c r="C1168"/>
  <c r="C1169"/>
  <c r="C1170"/>
  <c r="C1171"/>
  <c r="C1172"/>
  <c r="C1173"/>
  <c r="C1174"/>
  <c r="C1175"/>
  <c r="C1176"/>
  <c r="C1177"/>
  <c r="C1178"/>
  <c r="C1179"/>
  <c r="C1180"/>
  <c r="C1181"/>
  <c r="C1182"/>
  <c r="C1183"/>
  <c r="C1184"/>
  <c r="C1185"/>
  <c r="C1186"/>
  <c r="C1187"/>
  <c r="C1188"/>
  <c r="C1189"/>
  <c r="C1190"/>
  <c r="C1191"/>
  <c r="C1192"/>
  <c r="C1193"/>
  <c r="C1194"/>
  <c r="C1195"/>
  <c r="C1196"/>
  <c r="C1197"/>
  <c r="C1198"/>
  <c r="C1199"/>
  <c r="C1200"/>
  <c r="C1201"/>
  <c r="C1202"/>
  <c r="C1203"/>
  <c r="C1204"/>
  <c r="C1205"/>
  <c r="C1206"/>
  <c r="C1207"/>
  <c r="C1208"/>
  <c r="C1209"/>
  <c r="C1210"/>
  <c r="C1211"/>
  <c r="C1212"/>
  <c r="C1213"/>
  <c r="C1214"/>
  <c r="C1215"/>
  <c r="C1216"/>
  <c r="C1217"/>
  <c r="C1218"/>
  <c r="C1219"/>
  <c r="C1220"/>
  <c r="C1221"/>
  <c r="C1222"/>
  <c r="C1223"/>
  <c r="C1224"/>
  <c r="C1225"/>
  <c r="C1226"/>
  <c r="C1227"/>
  <c r="C1228"/>
  <c r="C1229"/>
  <c r="C1230"/>
  <c r="C1231"/>
  <c r="C1232"/>
  <c r="C1233"/>
  <c r="C1234"/>
  <c r="C1235"/>
  <c r="C1236"/>
  <c r="C1237"/>
  <c r="C1238"/>
  <c r="C1239"/>
  <c r="C1240"/>
  <c r="C1241"/>
  <c r="C1242"/>
  <c r="C1243"/>
  <c r="C1244"/>
  <c r="C1245"/>
  <c r="C1246"/>
  <c r="C1247"/>
  <c r="C1248"/>
  <c r="C1249"/>
  <c r="C1250"/>
  <c r="C1251"/>
  <c r="C1252"/>
  <c r="C1253"/>
  <c r="C1254"/>
  <c r="C1255"/>
  <c r="C1256"/>
  <c r="C1257"/>
  <c r="C1258"/>
  <c r="C1259"/>
  <c r="C1260"/>
  <c r="C1261"/>
  <c r="C1262"/>
  <c r="C1263"/>
  <c r="C1264"/>
  <c r="C1265"/>
  <c r="C1266"/>
  <c r="C1267"/>
  <c r="C1268"/>
  <c r="C1269"/>
  <c r="C1270"/>
  <c r="C1271"/>
  <c r="C1272"/>
  <c r="C1273"/>
  <c r="C1274"/>
  <c r="C1275"/>
  <c r="C1276"/>
  <c r="C1277"/>
  <c r="C1278"/>
  <c r="C1279"/>
  <c r="C1280"/>
  <c r="C1281"/>
  <c r="C1282"/>
  <c r="C1283"/>
  <c r="C1284"/>
  <c r="C1285"/>
  <c r="C1286"/>
  <c r="C1287"/>
  <c r="C1288"/>
  <c r="C1289"/>
  <c r="C1290"/>
  <c r="C1291"/>
  <c r="C1292"/>
  <c r="C1293"/>
  <c r="C1294"/>
  <c r="C1295"/>
  <c r="C1296"/>
  <c r="C1297"/>
  <c r="C1298"/>
  <c r="C1299"/>
  <c r="C1300"/>
  <c r="C1301"/>
  <c r="C1302"/>
  <c r="C1303"/>
  <c r="C1304"/>
  <c r="C1305"/>
  <c r="C1306"/>
  <c r="C1307"/>
  <c r="C1308"/>
  <c r="C1309"/>
  <c r="C1310"/>
  <c r="C1311"/>
  <c r="C1312"/>
  <c r="C1313"/>
  <c r="C1314"/>
  <c r="C1315"/>
  <c r="C1316"/>
  <c r="C1317"/>
  <c r="C1318"/>
  <c r="C1319"/>
  <c r="C1320"/>
  <c r="C1321"/>
  <c r="C1322"/>
  <c r="C1323"/>
  <c r="C1324"/>
  <c r="C1325"/>
  <c r="C1326"/>
  <c r="C1327"/>
  <c r="C1328"/>
  <c r="C1329"/>
  <c r="C1330"/>
  <c r="C1331"/>
  <c r="C1332"/>
  <c r="C1333"/>
  <c r="C1334"/>
  <c r="C1335"/>
  <c r="C1336"/>
  <c r="C1337"/>
  <c r="C1338"/>
  <c r="C1339"/>
  <c r="C1340"/>
  <c r="C1341"/>
  <c r="C1342"/>
  <c r="C1343"/>
  <c r="C1344"/>
  <c r="C1345"/>
  <c r="C1346"/>
  <c r="C1347"/>
  <c r="C1348"/>
  <c r="C1349"/>
  <c r="C1350"/>
  <c r="C1351"/>
  <c r="C1352"/>
  <c r="C1353"/>
  <c r="C1354"/>
  <c r="C1355"/>
  <c r="C1356"/>
  <c r="C1357"/>
  <c r="C1358"/>
  <c r="C1359"/>
  <c r="C1360"/>
  <c r="C1361"/>
  <c r="C1362"/>
  <c r="C1363"/>
  <c r="C1364"/>
  <c r="C1365"/>
  <c r="C1366"/>
  <c r="C1367"/>
  <c r="C1368"/>
  <c r="C1369"/>
  <c r="C1370"/>
  <c r="C1371"/>
  <c r="C1372"/>
  <c r="C1373"/>
  <c r="C1374"/>
  <c r="C1375"/>
  <c r="C1376"/>
  <c r="C1377"/>
  <c r="C1378"/>
  <c r="C1379"/>
  <c r="C1380"/>
  <c r="C1381"/>
  <c r="C1382"/>
  <c r="C1383"/>
  <c r="C1384"/>
  <c r="C1385"/>
  <c r="C1386"/>
  <c r="C1387"/>
  <c r="C1388"/>
  <c r="C1389"/>
  <c r="C1390"/>
  <c r="C1391"/>
  <c r="C1392"/>
  <c r="C1393"/>
  <c r="C1394"/>
  <c r="C1395"/>
  <c r="C1396"/>
  <c r="C1397"/>
  <c r="C1398"/>
  <c r="C1399"/>
  <c r="C1400"/>
  <c r="C1401"/>
  <c r="C1402"/>
  <c r="C1403"/>
  <c r="C1404"/>
  <c r="C1405"/>
  <c r="C1406"/>
  <c r="C1407"/>
  <c r="C1408"/>
  <c r="C1409"/>
  <c r="C1410"/>
  <c r="C1411"/>
  <c r="C1412"/>
  <c r="C1413"/>
  <c r="C1414"/>
  <c r="C1415"/>
  <c r="C1416"/>
  <c r="C1417"/>
  <c r="C1418"/>
  <c r="C1419"/>
  <c r="C1420"/>
  <c r="C1421"/>
  <c r="C1422"/>
  <c r="C1423"/>
  <c r="C1424"/>
  <c r="C1425"/>
  <c r="C1426"/>
  <c r="C1427"/>
  <c r="C1428"/>
  <c r="C1429"/>
  <c r="C1430"/>
  <c r="C1431"/>
  <c r="C1432"/>
  <c r="C1433"/>
  <c r="C1434"/>
  <c r="C1435"/>
  <c r="C1436"/>
  <c r="C1437"/>
  <c r="C1438"/>
  <c r="C1439"/>
  <c r="C1440"/>
  <c r="C1441"/>
  <c r="C1442"/>
  <c r="C1443"/>
  <c r="C1444"/>
  <c r="C1445"/>
  <c r="C1446"/>
  <c r="C1447"/>
  <c r="C1448"/>
  <c r="C1449"/>
  <c r="C1450"/>
  <c r="C1451"/>
  <c r="C1452"/>
  <c r="C1453"/>
  <c r="C1454"/>
  <c r="C1455"/>
  <c r="C1456"/>
  <c r="C1457"/>
  <c r="C1458"/>
  <c r="C1459"/>
  <c r="C1460"/>
  <c r="C1461"/>
  <c r="C1462"/>
  <c r="C1463"/>
  <c r="C1464"/>
  <c r="C1465"/>
  <c r="C1466"/>
  <c r="C1467"/>
  <c r="C1468"/>
  <c r="C1469"/>
  <c r="C1470"/>
  <c r="C1471"/>
  <c r="C1472"/>
  <c r="C1473"/>
  <c r="C1474"/>
  <c r="C1475"/>
  <c r="C1476"/>
  <c r="C1477"/>
  <c r="C1478"/>
  <c r="C1479"/>
  <c r="C1480"/>
  <c r="C1481"/>
  <c r="C1482"/>
  <c r="C1483"/>
  <c r="C1484"/>
  <c r="C1485"/>
  <c r="C1486"/>
  <c r="C1487"/>
  <c r="C1488"/>
  <c r="C1489"/>
  <c r="C1490"/>
  <c r="C1491"/>
  <c r="C1492"/>
  <c r="C1493"/>
  <c r="C1494"/>
  <c r="C1495"/>
  <c r="C1496"/>
  <c r="C1497"/>
  <c r="C1498"/>
  <c r="C1499"/>
  <c r="C1500"/>
  <c r="C1501"/>
  <c r="C1502"/>
  <c r="C1503"/>
  <c r="C1504"/>
  <c r="C1505"/>
  <c r="C1506"/>
  <c r="C1507"/>
  <c r="C1508"/>
  <c r="C1509"/>
  <c r="C1510"/>
  <c r="C1511"/>
  <c r="C1512"/>
  <c r="C1513"/>
  <c r="C1514"/>
  <c r="C1515"/>
  <c r="C1516"/>
  <c r="C1517"/>
  <c r="C1518"/>
  <c r="C1519"/>
  <c r="C1520"/>
  <c r="C1521"/>
  <c r="C1522"/>
  <c r="C1523"/>
  <c r="C1524"/>
  <c r="C1525"/>
  <c r="C1526"/>
  <c r="C1527"/>
  <c r="C1528"/>
  <c r="C1529"/>
  <c r="C1530"/>
  <c r="C1531"/>
  <c r="C1532"/>
  <c r="C1533"/>
  <c r="C1534"/>
  <c r="C1535"/>
  <c r="C1536"/>
  <c r="C1537"/>
  <c r="C1538"/>
  <c r="C1539"/>
  <c r="C1540"/>
  <c r="C1541"/>
  <c r="C1542"/>
  <c r="C1543"/>
  <c r="C1544"/>
  <c r="C1545"/>
  <c r="C1546"/>
  <c r="C1547"/>
  <c r="C1548"/>
  <c r="C1549"/>
  <c r="C1550"/>
  <c r="C1551"/>
  <c r="C1552"/>
  <c r="C1553"/>
  <c r="C1554"/>
  <c r="C1555"/>
  <c r="C1556"/>
  <c r="C1557"/>
  <c r="C1558"/>
  <c r="C1559"/>
  <c r="C1560"/>
  <c r="C1561"/>
  <c r="C1562"/>
  <c r="C1563"/>
  <c r="C1564"/>
  <c r="C1565"/>
  <c r="C1566"/>
  <c r="C1567"/>
  <c r="C1568"/>
  <c r="C1569"/>
  <c r="C1570"/>
  <c r="C1571"/>
  <c r="C1572"/>
  <c r="C1573"/>
  <c r="C1574"/>
  <c r="C1575"/>
  <c r="C1576"/>
  <c r="C1577"/>
  <c r="C1578"/>
  <c r="C1579"/>
  <c r="C1580"/>
  <c r="C1581"/>
  <c r="C1582"/>
  <c r="C1583"/>
  <c r="C1584"/>
  <c r="C1585"/>
  <c r="C1586"/>
  <c r="C1587"/>
  <c r="C1588"/>
  <c r="C1589"/>
  <c r="C1590"/>
  <c r="C1591"/>
  <c r="C1592"/>
  <c r="C1593"/>
  <c r="C1594"/>
  <c r="C1595"/>
  <c r="C1596"/>
  <c r="C1597"/>
  <c r="C1598"/>
  <c r="C1599"/>
  <c r="C1600"/>
  <c r="C1601"/>
  <c r="C1602"/>
  <c r="C1603"/>
  <c r="C1604"/>
  <c r="C1605"/>
  <c r="C1606"/>
  <c r="C1607"/>
  <c r="C1608"/>
  <c r="C1609"/>
  <c r="C1610"/>
  <c r="C1611"/>
  <c r="C1612"/>
  <c r="C1613"/>
  <c r="C1614"/>
  <c r="C1615"/>
  <c r="C1616"/>
  <c r="C1617"/>
  <c r="C1618"/>
  <c r="C1619"/>
  <c r="C1620"/>
  <c r="C1621"/>
  <c r="C1622"/>
  <c r="C1623"/>
  <c r="C1624"/>
  <c r="C1625"/>
  <c r="C1626"/>
  <c r="C1627"/>
  <c r="C1628"/>
  <c r="C1629"/>
  <c r="C1630"/>
  <c r="C1631"/>
  <c r="C1632"/>
  <c r="C1633"/>
  <c r="C1634"/>
  <c r="C1635"/>
  <c r="C1636"/>
  <c r="C1637"/>
  <c r="C1638"/>
  <c r="C1639"/>
  <c r="C1640"/>
  <c r="C1641"/>
  <c r="C1642"/>
  <c r="C1643"/>
  <c r="C1644"/>
  <c r="C1645"/>
  <c r="C1646"/>
  <c r="C1647"/>
  <c r="C1648"/>
  <c r="C1649"/>
  <c r="C1650"/>
  <c r="C1651"/>
  <c r="C1652"/>
  <c r="C1653"/>
  <c r="C1654"/>
  <c r="C1655"/>
  <c r="C1656"/>
  <c r="C1657"/>
  <c r="C1658"/>
  <c r="C1659"/>
  <c r="C1660"/>
  <c r="C1661"/>
  <c r="C1662"/>
  <c r="C1663"/>
  <c r="C1664"/>
  <c r="C1665"/>
  <c r="C1666"/>
  <c r="C1667"/>
  <c r="C1668"/>
  <c r="C1669"/>
  <c r="C1670"/>
  <c r="C1671"/>
  <c r="C1672"/>
  <c r="C1673"/>
  <c r="C1674"/>
  <c r="C1675"/>
  <c r="C1676"/>
  <c r="C1677"/>
  <c r="C1678"/>
  <c r="C1679"/>
  <c r="C1680"/>
  <c r="C1681"/>
  <c r="C1682"/>
  <c r="C1683"/>
  <c r="C1684"/>
  <c r="C1685"/>
  <c r="C1686"/>
  <c r="C1687"/>
  <c r="C1688"/>
  <c r="C1689"/>
  <c r="C1690"/>
  <c r="C1691"/>
  <c r="C1692"/>
  <c r="C1693"/>
  <c r="C1694"/>
  <c r="C1695"/>
  <c r="C1696"/>
  <c r="C1697"/>
  <c r="C1698"/>
  <c r="C1699"/>
  <c r="C1700"/>
  <c r="C1701"/>
  <c r="C1702"/>
  <c r="C1703"/>
  <c r="C1704"/>
  <c r="C1705"/>
  <c r="C1706"/>
  <c r="C1707"/>
  <c r="C1708"/>
  <c r="C1709"/>
  <c r="C1710"/>
  <c r="C1711"/>
  <c r="C1712"/>
  <c r="C1713"/>
  <c r="C1714"/>
  <c r="C1715"/>
  <c r="C1716"/>
  <c r="C1717"/>
  <c r="C1718"/>
  <c r="C1719"/>
  <c r="C1720"/>
  <c r="C1721"/>
  <c r="C1722"/>
  <c r="C1723"/>
  <c r="C1724"/>
  <c r="C1725"/>
  <c r="C1726"/>
  <c r="C1727"/>
  <c r="C1728"/>
  <c r="C1729"/>
  <c r="C1730"/>
  <c r="C1731"/>
  <c r="C1732"/>
  <c r="C1733"/>
  <c r="C1734"/>
  <c r="C1735"/>
  <c r="C1736"/>
  <c r="C1737"/>
  <c r="C1738"/>
  <c r="C1739"/>
  <c r="C1740"/>
  <c r="C1741"/>
  <c r="C1742"/>
  <c r="C1743"/>
  <c r="C1744"/>
  <c r="C1745"/>
  <c r="C1746"/>
  <c r="C1747"/>
  <c r="C1748"/>
  <c r="C1749"/>
  <c r="C1750"/>
  <c r="C1751"/>
  <c r="C1752"/>
  <c r="C1753"/>
  <c r="C1754"/>
  <c r="C1755"/>
  <c r="C1756"/>
  <c r="C1757"/>
  <c r="C1758"/>
  <c r="C1759"/>
  <c r="C1760"/>
  <c r="C1761"/>
  <c r="C1762"/>
  <c r="C1763"/>
  <c r="C1764"/>
  <c r="C1765"/>
  <c r="C1766"/>
  <c r="C1767"/>
  <c r="C1768"/>
  <c r="C1769"/>
  <c r="C1770"/>
  <c r="C1771"/>
  <c r="C1772"/>
  <c r="C1773"/>
  <c r="C1774"/>
  <c r="C1775"/>
  <c r="C1776"/>
  <c r="C1777"/>
  <c r="C1778"/>
  <c r="C1779"/>
  <c r="C1780"/>
  <c r="C1781"/>
  <c r="C1782"/>
  <c r="C1783"/>
  <c r="C1784"/>
  <c r="C1785"/>
  <c r="C1786"/>
  <c r="C1787"/>
  <c r="C1788"/>
  <c r="C1789"/>
  <c r="C1790"/>
  <c r="C1791"/>
  <c r="C1792"/>
  <c r="C1793"/>
  <c r="C1794"/>
  <c r="C1795"/>
  <c r="C1796"/>
  <c r="C1797"/>
  <c r="C1798"/>
  <c r="C1799"/>
  <c r="C1800"/>
  <c r="C1801"/>
  <c r="C1802"/>
  <c r="C1803"/>
  <c r="C1804"/>
  <c r="C1805"/>
  <c r="C1806"/>
  <c r="C1807"/>
  <c r="C1808"/>
  <c r="C1809"/>
  <c r="C1810"/>
  <c r="C1811"/>
  <c r="C1812"/>
  <c r="C1813"/>
  <c r="C1814"/>
  <c r="C1815"/>
  <c r="C1816"/>
  <c r="C1817"/>
  <c r="C1818"/>
  <c r="C1819"/>
  <c r="C1820"/>
  <c r="C1821"/>
  <c r="C1822"/>
  <c r="C1823"/>
  <c r="C1824"/>
  <c r="C1825"/>
  <c r="C1826"/>
  <c r="C1827"/>
  <c r="C1828"/>
  <c r="C1829"/>
  <c r="C1830"/>
  <c r="C1831"/>
  <c r="C1832"/>
  <c r="C1833"/>
  <c r="C1834"/>
  <c r="C1835"/>
  <c r="C1836"/>
  <c r="C1837"/>
  <c r="C1838"/>
  <c r="C1839"/>
  <c r="C1840"/>
  <c r="C1841"/>
  <c r="C1842"/>
  <c r="C1843"/>
  <c r="C1844"/>
  <c r="C1845"/>
  <c r="C1846"/>
  <c r="C1847"/>
  <c r="C1848"/>
  <c r="C1849"/>
  <c r="C1850"/>
  <c r="C1851"/>
  <c r="C1852"/>
  <c r="C1853"/>
  <c r="C1854"/>
  <c r="C1855"/>
  <c r="C1856"/>
  <c r="C1857"/>
  <c r="C1858"/>
  <c r="C1859"/>
  <c r="C1860"/>
  <c r="C1861"/>
  <c r="C1862"/>
  <c r="C1863"/>
  <c r="C1864"/>
  <c r="C1865"/>
  <c r="C1866"/>
  <c r="C1867"/>
  <c r="C1868"/>
  <c r="C1869"/>
  <c r="C1870"/>
  <c r="C1871"/>
  <c r="C1872"/>
  <c r="C1873"/>
  <c r="C1874"/>
  <c r="C1875"/>
  <c r="C1876"/>
  <c r="C1877"/>
  <c r="C1878"/>
  <c r="C1879"/>
  <c r="C1880"/>
  <c r="C1881"/>
  <c r="C1882"/>
  <c r="C1883"/>
  <c r="C1884"/>
  <c r="C1885"/>
  <c r="C1886"/>
  <c r="C1887"/>
  <c r="C1888"/>
  <c r="C1889"/>
  <c r="C1890"/>
  <c r="C1891"/>
  <c r="C1892"/>
  <c r="C1893"/>
  <c r="C1894"/>
  <c r="C1895"/>
  <c r="C1896"/>
  <c r="C1897"/>
  <c r="C1898"/>
  <c r="C1899"/>
  <c r="C1900"/>
  <c r="C1901"/>
  <c r="C1902"/>
  <c r="C1903"/>
  <c r="C1904"/>
  <c r="C1905"/>
  <c r="C1906"/>
  <c r="C1907"/>
  <c r="C1908"/>
  <c r="C1909"/>
  <c r="C1910"/>
  <c r="C1911"/>
  <c r="C1912"/>
  <c r="C1913"/>
  <c r="C1914"/>
  <c r="C1915"/>
  <c r="C1916"/>
  <c r="C1917"/>
  <c r="C1918"/>
  <c r="C1919"/>
  <c r="C1920"/>
  <c r="C1921"/>
  <c r="C1922"/>
  <c r="C1923"/>
  <c r="C1924"/>
  <c r="C1925"/>
  <c r="C1926"/>
  <c r="C1927"/>
  <c r="C1928"/>
  <c r="C1929"/>
  <c r="C1930"/>
  <c r="C1931"/>
  <c r="C1932"/>
  <c r="C1933"/>
  <c r="C1934"/>
  <c r="C1935"/>
  <c r="C1936"/>
  <c r="C1937"/>
  <c r="C1938"/>
  <c r="C1939"/>
  <c r="C1940"/>
  <c r="C1941"/>
  <c r="C1942"/>
  <c r="C1943"/>
  <c r="C1944"/>
  <c r="C1945"/>
  <c r="C1946"/>
  <c r="C1947"/>
  <c r="C1948"/>
  <c r="C1949"/>
  <c r="C1950"/>
  <c r="C1951"/>
  <c r="C1952"/>
  <c r="C1953"/>
  <c r="C1954"/>
  <c r="C1955"/>
  <c r="C1956"/>
  <c r="C1957"/>
  <c r="C1958"/>
  <c r="C1959"/>
  <c r="C1960"/>
  <c r="C1961"/>
  <c r="C1962"/>
  <c r="C1963"/>
  <c r="C1964"/>
  <c r="C1965"/>
  <c r="C1966"/>
  <c r="C1967"/>
  <c r="C1968"/>
  <c r="C1969"/>
  <c r="C1970"/>
  <c r="C1971"/>
  <c r="C1972"/>
  <c r="C1973"/>
  <c r="C1974"/>
  <c r="C1975"/>
  <c r="C1976"/>
  <c r="C1977"/>
  <c r="C1978"/>
  <c r="C1979"/>
  <c r="C1980"/>
  <c r="C1981"/>
  <c r="C1982"/>
  <c r="C1983"/>
  <c r="C1984"/>
  <c r="C1985"/>
  <c r="C1986"/>
  <c r="C1987"/>
  <c r="C1988"/>
  <c r="C1989"/>
  <c r="C1990"/>
  <c r="C1991"/>
  <c r="C1992"/>
  <c r="C1993"/>
  <c r="C1994"/>
  <c r="C1995"/>
  <c r="C1996"/>
  <c r="C1997"/>
  <c r="C1998"/>
  <c r="C1999"/>
  <c r="C2000"/>
  <c r="C2001"/>
  <c r="C2002"/>
  <c r="C2003"/>
  <c r="C2004"/>
  <c r="C2005"/>
  <c r="C2006"/>
  <c r="C2007"/>
  <c r="C2008"/>
  <c r="C2009"/>
  <c r="C2010"/>
  <c r="C2011"/>
  <c r="C2012"/>
  <c r="C2013"/>
  <c r="C2014"/>
  <c r="C2015"/>
  <c r="C2016"/>
  <c r="C2017"/>
  <c r="C2018"/>
  <c r="C2019"/>
  <c r="C2020"/>
  <c r="C2021"/>
  <c r="C2022"/>
  <c r="C2023"/>
  <c r="C2024"/>
  <c r="C2025"/>
  <c r="C2026"/>
  <c r="C2027"/>
  <c r="C2028"/>
  <c r="C2029"/>
  <c r="C2030"/>
  <c r="C2031"/>
  <c r="C2032"/>
  <c r="C2033"/>
  <c r="C2034"/>
  <c r="C2035"/>
  <c r="C2036"/>
  <c r="C2037"/>
  <c r="C2038"/>
  <c r="C2039"/>
  <c r="C2040"/>
  <c r="C2041"/>
  <c r="C2042"/>
  <c r="C2043"/>
  <c r="C2044"/>
  <c r="C2045"/>
  <c r="C2046"/>
  <c r="C2047"/>
  <c r="C2048"/>
  <c r="C2049"/>
  <c r="C2050"/>
  <c r="C2051"/>
  <c r="C2052"/>
  <c r="C2053"/>
  <c r="C2054"/>
  <c r="C2055"/>
  <c r="C2056"/>
  <c r="C2057"/>
  <c r="C2058"/>
  <c r="C2059"/>
  <c r="C2060"/>
  <c r="C2061"/>
  <c r="C2062"/>
  <c r="C2063"/>
  <c r="C2064"/>
  <c r="C2065"/>
  <c r="C2066"/>
  <c r="C2067"/>
  <c r="C2068"/>
  <c r="C2069"/>
  <c r="C2070"/>
  <c r="C2071"/>
  <c r="C2072"/>
  <c r="C2073"/>
  <c r="C2074"/>
  <c r="C2075"/>
  <c r="C2076"/>
  <c r="C2077"/>
  <c r="C2078"/>
  <c r="C2079"/>
  <c r="C2080"/>
  <c r="C2081"/>
  <c r="C2082"/>
  <c r="C2083"/>
  <c r="C2084"/>
  <c r="C2085"/>
  <c r="C2086"/>
  <c r="C2087"/>
  <c r="C2088"/>
  <c r="C2089"/>
  <c r="C2090"/>
  <c r="C2091"/>
  <c r="C2092"/>
  <c r="C2093"/>
  <c r="C2094"/>
  <c r="C2095"/>
  <c r="C2096"/>
  <c r="C2097"/>
  <c r="C2098"/>
  <c r="C2099"/>
  <c r="C2100"/>
  <c r="C2101"/>
  <c r="C2102"/>
  <c r="C2103"/>
  <c r="C2104"/>
  <c r="C2105"/>
  <c r="C2106"/>
  <c r="C2107"/>
  <c r="C2108"/>
  <c r="C2109"/>
  <c r="C2110"/>
  <c r="C2111"/>
  <c r="C2112"/>
  <c r="C2113"/>
  <c r="C2114"/>
  <c r="C2115"/>
  <c r="C2116"/>
  <c r="C2117"/>
  <c r="C2118"/>
  <c r="C2119"/>
  <c r="C2120"/>
  <c r="C2121"/>
  <c r="C2122"/>
  <c r="C2123"/>
  <c r="C2124"/>
  <c r="C2125"/>
  <c r="C2126"/>
  <c r="C2127"/>
  <c r="C2128"/>
  <c r="C2129"/>
  <c r="C2130"/>
  <c r="C2131"/>
  <c r="C2132"/>
  <c r="C2133"/>
  <c r="C2134"/>
  <c r="C2135"/>
  <c r="C2136"/>
  <c r="C2137"/>
  <c r="C2138"/>
  <c r="C2139"/>
  <c r="C2140"/>
  <c r="C2141"/>
  <c r="C2142"/>
  <c r="C2143"/>
  <c r="C2144"/>
  <c r="C2145"/>
  <c r="C2146"/>
  <c r="C2147"/>
  <c r="C2148"/>
  <c r="C2149"/>
  <c r="C2150"/>
  <c r="C2151"/>
  <c r="C2152"/>
  <c r="C2153"/>
  <c r="C2154"/>
  <c r="C2155"/>
  <c r="C2156"/>
  <c r="C2157"/>
  <c r="C2158"/>
  <c r="C2159"/>
  <c r="C2160"/>
  <c r="C2161"/>
  <c r="C2162"/>
  <c r="C2163"/>
  <c r="C2164"/>
  <c r="C2165"/>
  <c r="C2166"/>
  <c r="C2167"/>
  <c r="C2168"/>
  <c r="C2169"/>
  <c r="C2170"/>
  <c r="C2171"/>
  <c r="C2172"/>
  <c r="C2173"/>
  <c r="C2174"/>
  <c r="C2175"/>
  <c r="C2176"/>
  <c r="C2177"/>
  <c r="C2178"/>
  <c r="C2179"/>
  <c r="C2180"/>
  <c r="C2181"/>
  <c r="C2182"/>
  <c r="C2183"/>
  <c r="C2184"/>
  <c r="C2185"/>
  <c r="C2186"/>
  <c r="C2187"/>
  <c r="C2188"/>
  <c r="C2189"/>
  <c r="C2190"/>
  <c r="C2191"/>
  <c r="C2192"/>
  <c r="C2193"/>
  <c r="C2194"/>
  <c r="C2195"/>
  <c r="C2196"/>
  <c r="C2197"/>
  <c r="C2198"/>
  <c r="C2199"/>
  <c r="C2200"/>
  <c r="C2201"/>
  <c r="C2202"/>
  <c r="C2203"/>
  <c r="C2204"/>
  <c r="C2205"/>
  <c r="C2206"/>
  <c r="C2207"/>
  <c r="C2208"/>
  <c r="C2209"/>
  <c r="C2210"/>
  <c r="C2211"/>
  <c r="C2212"/>
  <c r="C2213"/>
  <c r="C2214"/>
  <c r="C2215"/>
  <c r="C2216"/>
  <c r="C2217"/>
  <c r="C2218"/>
  <c r="C2219"/>
  <c r="C2220"/>
  <c r="C2221"/>
  <c r="C2222"/>
  <c r="C2223"/>
  <c r="C2224"/>
  <c r="C2225"/>
  <c r="C2226"/>
  <c r="C2227"/>
  <c r="C2228"/>
  <c r="C2229"/>
  <c r="C2230"/>
  <c r="C2231"/>
  <c r="C2232"/>
  <c r="C2233"/>
  <c r="C2234"/>
  <c r="C2235"/>
  <c r="C2236"/>
  <c r="C2237"/>
  <c r="C2238"/>
  <c r="C2239"/>
  <c r="C2240"/>
  <c r="C2241"/>
  <c r="C2242"/>
  <c r="C2243"/>
  <c r="C2244"/>
  <c r="C2245"/>
  <c r="C2246"/>
  <c r="C2247"/>
  <c r="C2248"/>
  <c r="C2249"/>
  <c r="C2250"/>
  <c r="C2251"/>
  <c r="C2252"/>
  <c r="C2253"/>
  <c r="C2254"/>
  <c r="C2255"/>
  <c r="C2256"/>
  <c r="C2257"/>
  <c r="C2258"/>
  <c r="C2259"/>
  <c r="C2260"/>
  <c r="C2261"/>
  <c r="C2262"/>
  <c r="C2263"/>
  <c r="C2264"/>
  <c r="C2265"/>
  <c r="C2266"/>
  <c r="C2267"/>
  <c r="C2268"/>
  <c r="C2269"/>
  <c r="C2270"/>
  <c r="C2271"/>
  <c r="C2272"/>
  <c r="C2273"/>
  <c r="C2274"/>
  <c r="C2275"/>
  <c r="C2276"/>
  <c r="C2277"/>
  <c r="C2278"/>
  <c r="C2279"/>
  <c r="C2280"/>
  <c r="C2281"/>
  <c r="C2282"/>
  <c r="C2283"/>
  <c r="C2284"/>
  <c r="C2285"/>
  <c r="C2286"/>
  <c r="C2287"/>
  <c r="C2288"/>
  <c r="C2289"/>
  <c r="C2290"/>
  <c r="C2291"/>
  <c r="C2292"/>
  <c r="C2293"/>
  <c r="C2294"/>
  <c r="C2295"/>
  <c r="C2296"/>
  <c r="C2297"/>
  <c r="C2298"/>
  <c r="C2299"/>
  <c r="C2300"/>
  <c r="C2301"/>
  <c r="C2302"/>
  <c r="C2303"/>
  <c r="C2304"/>
  <c r="C2305"/>
  <c r="C2306"/>
  <c r="C2307"/>
  <c r="C2308"/>
  <c r="C2309"/>
  <c r="C2310"/>
  <c r="C2311"/>
  <c r="C2312"/>
  <c r="C2313"/>
  <c r="C2314"/>
  <c r="C2315"/>
  <c r="C2316"/>
  <c r="C2317"/>
  <c r="C2318"/>
  <c r="C2319"/>
  <c r="C2320"/>
  <c r="C2321"/>
  <c r="C2322"/>
  <c r="C2323"/>
  <c r="C2324"/>
  <c r="C2325"/>
  <c r="C2326"/>
  <c r="C2327"/>
  <c r="C2328"/>
  <c r="C2329"/>
  <c r="C2330"/>
  <c r="C2331"/>
  <c r="C2332"/>
  <c r="C2333"/>
  <c r="C2334"/>
  <c r="C2335"/>
  <c r="C2336"/>
  <c r="C2337"/>
  <c r="C2338"/>
  <c r="C2339"/>
  <c r="C2340"/>
  <c r="C2341"/>
  <c r="C2342"/>
  <c r="C2343"/>
  <c r="C2344"/>
  <c r="C2345"/>
  <c r="C2346"/>
  <c r="C2347"/>
  <c r="C2348"/>
  <c r="C2349"/>
  <c r="C2350"/>
  <c r="C2351"/>
  <c r="C2352"/>
  <c r="C2353"/>
  <c r="C2354"/>
  <c r="C2355"/>
  <c r="C2356"/>
  <c r="C2357"/>
  <c r="C2358"/>
  <c r="C2359"/>
  <c r="C2360"/>
  <c r="C2361"/>
  <c r="C2362"/>
  <c r="C2363"/>
  <c r="C2364"/>
  <c r="C2365"/>
  <c r="C2366"/>
  <c r="C2367"/>
  <c r="C2368"/>
  <c r="C2369"/>
  <c r="C2370"/>
  <c r="C2371"/>
  <c r="C2372"/>
  <c r="C2373"/>
  <c r="C2374"/>
  <c r="C2375"/>
  <c r="C2376"/>
  <c r="C2377"/>
  <c r="C2378"/>
  <c r="C2379"/>
  <c r="C2380"/>
  <c r="C2381"/>
  <c r="C2382"/>
  <c r="C2383"/>
  <c r="C2384"/>
  <c r="C2385"/>
  <c r="C2386"/>
  <c r="C2387"/>
  <c r="C2388"/>
  <c r="C2389"/>
  <c r="C2390"/>
  <c r="C2391"/>
  <c r="C2392"/>
  <c r="C2393"/>
  <c r="C2394"/>
  <c r="C2395"/>
  <c r="C2396"/>
  <c r="C2397"/>
  <c r="C2398"/>
  <c r="C2399"/>
  <c r="C2400"/>
  <c r="C2401"/>
  <c r="C2402"/>
  <c r="C2403"/>
  <c r="C2404"/>
  <c r="C2405"/>
  <c r="C2406"/>
  <c r="C2407"/>
  <c r="C2408"/>
  <c r="C2409"/>
  <c r="C2410"/>
  <c r="C2411"/>
  <c r="C2412"/>
  <c r="C2413"/>
  <c r="C2414"/>
  <c r="C2415"/>
  <c r="C2416"/>
  <c r="C2417"/>
  <c r="C2418"/>
  <c r="C2419"/>
  <c r="C2420"/>
  <c r="C2421"/>
  <c r="C2422"/>
  <c r="C2423"/>
  <c r="C2424"/>
  <c r="C2425"/>
  <c r="C2426"/>
  <c r="C2427"/>
  <c r="C2428"/>
  <c r="C2429"/>
  <c r="C2430"/>
  <c r="C2431"/>
  <c r="C2432"/>
  <c r="C2433"/>
  <c r="C2434"/>
  <c r="C2435"/>
  <c r="C2436"/>
  <c r="C2437"/>
  <c r="C2438"/>
  <c r="C2439"/>
  <c r="C2440"/>
  <c r="C2441"/>
  <c r="C2442"/>
  <c r="C2443"/>
  <c r="C2444"/>
  <c r="C2445"/>
  <c r="C2446"/>
  <c r="C2447"/>
  <c r="C2448"/>
  <c r="C2449"/>
  <c r="C2450"/>
  <c r="C2451"/>
  <c r="C2452"/>
  <c r="C2453"/>
  <c r="C2454"/>
  <c r="C2455"/>
  <c r="C2456"/>
  <c r="C2457"/>
  <c r="C2458"/>
  <c r="C2459"/>
  <c r="C2460"/>
  <c r="C2461"/>
  <c r="C2462"/>
  <c r="C2463"/>
  <c r="C2464"/>
  <c r="C2465"/>
  <c r="C2466"/>
  <c r="C2467"/>
  <c r="C2468"/>
  <c r="C2469"/>
  <c r="C2470"/>
  <c r="C2471"/>
  <c r="C2472"/>
  <c r="C2473"/>
  <c r="C2474"/>
  <c r="C2475"/>
  <c r="C2476"/>
  <c r="C2477"/>
  <c r="C2478"/>
  <c r="C2479"/>
  <c r="C2480"/>
  <c r="C2481"/>
  <c r="C2482"/>
  <c r="C2483"/>
  <c r="C2484"/>
  <c r="C2485"/>
  <c r="C2486"/>
  <c r="C2487"/>
  <c r="C2488"/>
  <c r="C2489"/>
  <c r="C2490"/>
  <c r="C2491"/>
  <c r="C2492"/>
  <c r="C2493"/>
  <c r="C2494"/>
  <c r="C2495"/>
  <c r="C2496"/>
  <c r="C2497"/>
  <c r="C2498"/>
  <c r="C2499"/>
  <c r="C2500"/>
  <c r="C2501"/>
  <c r="C2502"/>
  <c r="C2503"/>
  <c r="C2504"/>
  <c r="C2505"/>
  <c r="C2506"/>
  <c r="C2507"/>
  <c r="C2508"/>
  <c r="C2509"/>
  <c r="C2510"/>
  <c r="C2511"/>
  <c r="C2512"/>
  <c r="C2513"/>
  <c r="C2514"/>
  <c r="C2515"/>
  <c r="C2516"/>
  <c r="C2517"/>
  <c r="C2518"/>
  <c r="C2519"/>
  <c r="C2520"/>
  <c r="C2521"/>
  <c r="C2522"/>
  <c r="C2523"/>
  <c r="C2524"/>
  <c r="C2525"/>
  <c r="C2526"/>
  <c r="C2527"/>
  <c r="C2528"/>
  <c r="C2529"/>
  <c r="C2530"/>
  <c r="C2531"/>
  <c r="C2532"/>
  <c r="C2533"/>
  <c r="C2534"/>
  <c r="C2535"/>
  <c r="C2536"/>
  <c r="C2537"/>
  <c r="C2538"/>
  <c r="C2539"/>
  <c r="C2540"/>
  <c r="C2541"/>
  <c r="C2542"/>
  <c r="C2543"/>
  <c r="C2544"/>
  <c r="C2545"/>
  <c r="C2546"/>
  <c r="C2547"/>
  <c r="C2548"/>
  <c r="C2549"/>
  <c r="C2550"/>
  <c r="C2551"/>
  <c r="C2552"/>
  <c r="C2553"/>
  <c r="C2554"/>
  <c r="C2555"/>
  <c r="C2556"/>
  <c r="C2557"/>
  <c r="C2558"/>
  <c r="C2559"/>
  <c r="C2560"/>
  <c r="C2561"/>
  <c r="C2562"/>
  <c r="C2563"/>
  <c r="C2564"/>
  <c r="C2565"/>
  <c r="C2566"/>
  <c r="C2567"/>
  <c r="C2568"/>
  <c r="C2569"/>
  <c r="C2570"/>
  <c r="C2571"/>
  <c r="C2572"/>
  <c r="C2573"/>
  <c r="C2574"/>
  <c r="C2575"/>
  <c r="C2576"/>
  <c r="C2577"/>
  <c r="C2578"/>
  <c r="C2579"/>
  <c r="C2580"/>
  <c r="C2581"/>
  <c r="C2582"/>
  <c r="C2583"/>
  <c r="C2584"/>
  <c r="C2585"/>
  <c r="C2586"/>
  <c r="C2587"/>
  <c r="C2588"/>
  <c r="C2589"/>
  <c r="C2590"/>
  <c r="C2591"/>
  <c r="C2592"/>
  <c r="C2593"/>
  <c r="C2594"/>
  <c r="C2595"/>
  <c r="C2596"/>
  <c r="C2597"/>
  <c r="C2598"/>
  <c r="C2599"/>
  <c r="C2600"/>
  <c r="C2601"/>
  <c r="C2602"/>
  <c r="C2603"/>
  <c r="C2604"/>
  <c r="C2605"/>
  <c r="C2606"/>
  <c r="C2607"/>
  <c r="C2608"/>
  <c r="C2609"/>
  <c r="C2610"/>
  <c r="C2611"/>
  <c r="C2612"/>
  <c r="C2613"/>
  <c r="C2614"/>
  <c r="C2615"/>
  <c r="C2616"/>
  <c r="C2617"/>
  <c r="C2618"/>
  <c r="C2619"/>
  <c r="C2620"/>
  <c r="C2621"/>
  <c r="C2622"/>
  <c r="C2623"/>
  <c r="C2624"/>
  <c r="C2625"/>
  <c r="C2626"/>
  <c r="C2627"/>
  <c r="C2628"/>
  <c r="C2629"/>
  <c r="C2630"/>
  <c r="C2631"/>
  <c r="C2632"/>
  <c r="C2633"/>
  <c r="C2634"/>
  <c r="C2635"/>
  <c r="C2636"/>
  <c r="C2637"/>
  <c r="C2638"/>
  <c r="C2639"/>
  <c r="C2640"/>
  <c r="C2641"/>
  <c r="C2642"/>
  <c r="C2643"/>
  <c r="C2644"/>
  <c r="C2645"/>
  <c r="C2646"/>
  <c r="C2647"/>
  <c r="C2648"/>
  <c r="C2649"/>
  <c r="C2650"/>
  <c r="C2651"/>
  <c r="C2652"/>
  <c r="C2653"/>
  <c r="C2654"/>
  <c r="C2655"/>
  <c r="C2656"/>
  <c r="C2657"/>
  <c r="C2658"/>
  <c r="C2659"/>
  <c r="C2660"/>
  <c r="C2661"/>
  <c r="C2662"/>
  <c r="C2663"/>
  <c r="C2664"/>
  <c r="C2665"/>
  <c r="C2666"/>
  <c r="C2667"/>
  <c r="C2668"/>
  <c r="C2669"/>
  <c r="C2670"/>
  <c r="C2671"/>
  <c r="C2672"/>
  <c r="C2673"/>
  <c r="C2674"/>
  <c r="C2675"/>
  <c r="C2676"/>
  <c r="C2677"/>
  <c r="C2678"/>
  <c r="C2679"/>
  <c r="C2680"/>
  <c r="C2681"/>
  <c r="C2682"/>
  <c r="C2683"/>
  <c r="C2684"/>
  <c r="C2685"/>
  <c r="C2686"/>
  <c r="C2687"/>
  <c r="C2688"/>
  <c r="C2689"/>
  <c r="C2690"/>
  <c r="C2691"/>
  <c r="C2692"/>
  <c r="C2693"/>
  <c r="C2694"/>
  <c r="C2695"/>
  <c r="C2696"/>
  <c r="C2697"/>
  <c r="C2698"/>
  <c r="C2699"/>
  <c r="C2700"/>
  <c r="C2701"/>
  <c r="C2702"/>
  <c r="C2703"/>
  <c r="C2704"/>
  <c r="C2705"/>
  <c r="C2706"/>
  <c r="C2707"/>
  <c r="C2708"/>
  <c r="C2709"/>
  <c r="C2710"/>
  <c r="C2711"/>
  <c r="C2712"/>
  <c r="C2713"/>
  <c r="C2714"/>
  <c r="C2715"/>
  <c r="C2716"/>
  <c r="C2717"/>
  <c r="C2718"/>
  <c r="C2719"/>
  <c r="C2720"/>
  <c r="C2721"/>
  <c r="C2722"/>
  <c r="C2723"/>
  <c r="C2724"/>
  <c r="C2725"/>
  <c r="C2726"/>
  <c r="C2727"/>
  <c r="C2728"/>
  <c r="C2729"/>
  <c r="C2730"/>
  <c r="C2731"/>
  <c r="C2732"/>
  <c r="C2733"/>
  <c r="C2734"/>
  <c r="C2735"/>
  <c r="C2736"/>
  <c r="C2737"/>
  <c r="C2738"/>
  <c r="C2739"/>
  <c r="C2740"/>
  <c r="C2741"/>
  <c r="C2742"/>
  <c r="C2743"/>
  <c r="C2744"/>
  <c r="C2745"/>
  <c r="C2746"/>
  <c r="C2747"/>
  <c r="C2748"/>
  <c r="C2749"/>
  <c r="C2750"/>
  <c r="C2751"/>
  <c r="C2752"/>
  <c r="C2753"/>
  <c r="C2754"/>
  <c r="C2755"/>
  <c r="C2756"/>
  <c r="C2757"/>
  <c r="C2758"/>
  <c r="C2759"/>
  <c r="C2760"/>
  <c r="C2761"/>
  <c r="C2762"/>
  <c r="C2763"/>
  <c r="C2764"/>
  <c r="C2765"/>
  <c r="C2766"/>
  <c r="C2767"/>
  <c r="C2768"/>
  <c r="C2769"/>
  <c r="C2770"/>
  <c r="C2771"/>
  <c r="C2772"/>
  <c r="C2773"/>
  <c r="C2774"/>
  <c r="C2775"/>
  <c r="C2776"/>
  <c r="C2777"/>
  <c r="C2778"/>
  <c r="C2779"/>
  <c r="C2780"/>
  <c r="C2781"/>
  <c r="C2782"/>
  <c r="C2783"/>
  <c r="C2784"/>
  <c r="C2785"/>
  <c r="C2786"/>
  <c r="C2787"/>
  <c r="C2788"/>
  <c r="C2789"/>
  <c r="C2790"/>
  <c r="C2791"/>
  <c r="C2792"/>
  <c r="C2793"/>
  <c r="C2794"/>
  <c r="C2795"/>
  <c r="C2796"/>
  <c r="C2797"/>
  <c r="C2798"/>
  <c r="C2799"/>
  <c r="C2800"/>
  <c r="C2801"/>
  <c r="C2802"/>
  <c r="C2803"/>
  <c r="C2804"/>
  <c r="C2805"/>
  <c r="C2806"/>
  <c r="C2807"/>
  <c r="C2808"/>
  <c r="C2809"/>
  <c r="C2810"/>
  <c r="C2811"/>
  <c r="C2812"/>
  <c r="C2813"/>
  <c r="C2814"/>
  <c r="C2815"/>
  <c r="C2816"/>
  <c r="C2817"/>
  <c r="C2818"/>
  <c r="C2819"/>
  <c r="C2820"/>
  <c r="C2821"/>
  <c r="C2822"/>
  <c r="C2823"/>
  <c r="C2824"/>
  <c r="C2825"/>
  <c r="C2826"/>
  <c r="C2827"/>
  <c r="C2828"/>
  <c r="C2829"/>
  <c r="C2830"/>
  <c r="C2831"/>
  <c r="C2832"/>
  <c r="C2833"/>
  <c r="C2834"/>
  <c r="C2835"/>
  <c r="C2836"/>
  <c r="C2837"/>
  <c r="C2838"/>
  <c r="C2839"/>
  <c r="C2840"/>
  <c r="C2841"/>
  <c r="C2842"/>
  <c r="C2843"/>
  <c r="C2844"/>
  <c r="C2845"/>
  <c r="C2846"/>
  <c r="C2847"/>
  <c r="C2848"/>
  <c r="C2849"/>
  <c r="C2850"/>
  <c r="C2851"/>
  <c r="C2852"/>
  <c r="C2853"/>
  <c r="C2854"/>
  <c r="C2855"/>
  <c r="C2856"/>
  <c r="C2857"/>
  <c r="C2858"/>
  <c r="C2859"/>
  <c r="C2860"/>
  <c r="C2861"/>
  <c r="C2862"/>
  <c r="C2863"/>
  <c r="C2864"/>
  <c r="C2865"/>
  <c r="C2866"/>
  <c r="C2867"/>
  <c r="C2868"/>
  <c r="C2869"/>
  <c r="C2870"/>
  <c r="C2871"/>
  <c r="C2872"/>
  <c r="C2873"/>
  <c r="C2874"/>
  <c r="C2875"/>
  <c r="C2876"/>
  <c r="C2877"/>
  <c r="C2878"/>
  <c r="C2879"/>
  <c r="C2880"/>
  <c r="C2881"/>
  <c r="C2882"/>
  <c r="C2883"/>
  <c r="C2884"/>
  <c r="C2885"/>
  <c r="C2886"/>
  <c r="C2887"/>
  <c r="C2888"/>
  <c r="C2889"/>
  <c r="C2890"/>
  <c r="C2891"/>
  <c r="C2892"/>
  <c r="C2893"/>
  <c r="C2894"/>
  <c r="C2895"/>
  <c r="C2896"/>
  <c r="C2897"/>
  <c r="C2898"/>
  <c r="C2899"/>
  <c r="C2900"/>
  <c r="C2901"/>
  <c r="C2902"/>
  <c r="C2903"/>
  <c r="C2904"/>
  <c r="C2905"/>
  <c r="C2906"/>
  <c r="C2907"/>
  <c r="C2908"/>
  <c r="C2909"/>
  <c r="C2910"/>
  <c r="C2911"/>
  <c r="C2912"/>
  <c r="C2913"/>
  <c r="C2914"/>
  <c r="C2915"/>
  <c r="C2916"/>
  <c r="C2917"/>
  <c r="C2918"/>
  <c r="C2919"/>
  <c r="C2920"/>
  <c r="C2921"/>
  <c r="C2922"/>
  <c r="C2923"/>
  <c r="C2924"/>
  <c r="C2925"/>
  <c r="C2926"/>
  <c r="C2927"/>
  <c r="C2928"/>
  <c r="C2929"/>
  <c r="C2930"/>
  <c r="C2931"/>
  <c r="C2932"/>
  <c r="C2933"/>
  <c r="C2934"/>
  <c r="C2935"/>
  <c r="C2936"/>
  <c r="C2937"/>
  <c r="C2938"/>
  <c r="C2939"/>
  <c r="C2940"/>
  <c r="C2941"/>
  <c r="C2942"/>
  <c r="C2943"/>
  <c r="C2944"/>
  <c r="C2945"/>
  <c r="C2946"/>
  <c r="C2947"/>
  <c r="C2948"/>
  <c r="C2949"/>
  <c r="C2950"/>
  <c r="C2951"/>
  <c r="C2952"/>
  <c r="C2953"/>
  <c r="C2954"/>
  <c r="C2955"/>
  <c r="C2956"/>
  <c r="C2957"/>
  <c r="C2958"/>
  <c r="C2959"/>
  <c r="C2960"/>
  <c r="C2961"/>
  <c r="C2962"/>
  <c r="C2963"/>
  <c r="C2964"/>
  <c r="C2965"/>
  <c r="C2966"/>
  <c r="C2967"/>
  <c r="C2968"/>
  <c r="C2969"/>
  <c r="C2970"/>
  <c r="C2971"/>
  <c r="C2972"/>
  <c r="C2973"/>
  <c r="C2974"/>
  <c r="C2975"/>
  <c r="C2976"/>
  <c r="C2977"/>
  <c r="C2978"/>
  <c r="C2979"/>
  <c r="C2980"/>
  <c r="C2981"/>
  <c r="C2982"/>
  <c r="C2983"/>
  <c r="C2984"/>
  <c r="C2985"/>
  <c r="C2986"/>
  <c r="C2987"/>
  <c r="C2988"/>
  <c r="C2989"/>
  <c r="C2990"/>
  <c r="C2991"/>
  <c r="C2992"/>
  <c r="C2993"/>
  <c r="C2994"/>
  <c r="C2995"/>
  <c r="C2996"/>
  <c r="C2997"/>
  <c r="C2998"/>
  <c r="C2999"/>
  <c r="C3000"/>
  <c r="C3001"/>
  <c r="C3002"/>
  <c r="C3003"/>
  <c r="C3004"/>
  <c r="C3005"/>
  <c r="C3006"/>
  <c r="C3007"/>
  <c r="C3008"/>
  <c r="C3009"/>
  <c r="C3010"/>
  <c r="C3011"/>
  <c r="C3012"/>
  <c r="C3013"/>
  <c r="C3014"/>
  <c r="C3015"/>
  <c r="C3016"/>
  <c r="C3017"/>
  <c r="C3018"/>
  <c r="C3019"/>
  <c r="C3020"/>
  <c r="C3021"/>
  <c r="C3022"/>
  <c r="C3023"/>
  <c r="C3024"/>
  <c r="C3025"/>
  <c r="C3026"/>
  <c r="C3027"/>
  <c r="C3028"/>
  <c r="C3029"/>
  <c r="C3030"/>
  <c r="C3031"/>
  <c r="C3032"/>
  <c r="C3033"/>
  <c r="C3034"/>
  <c r="C3035"/>
  <c r="C3036"/>
  <c r="C3037"/>
  <c r="C3038"/>
  <c r="C3039"/>
  <c r="C3040"/>
  <c r="C3041"/>
  <c r="C3042"/>
  <c r="C3043"/>
  <c r="C3044"/>
  <c r="C3045"/>
  <c r="C3046"/>
  <c r="C3047"/>
  <c r="C3048"/>
  <c r="C3049"/>
  <c r="C3050"/>
  <c r="C3051"/>
  <c r="C3052"/>
  <c r="C3053"/>
  <c r="C3054"/>
  <c r="C3055"/>
  <c r="C3056"/>
  <c r="C3057"/>
  <c r="C3058"/>
  <c r="C3059"/>
  <c r="C3060"/>
  <c r="C3061"/>
  <c r="C3062"/>
  <c r="C3063"/>
  <c r="C3064"/>
  <c r="C3065"/>
  <c r="C3066"/>
  <c r="C3067"/>
  <c r="C3068"/>
  <c r="C3069"/>
  <c r="C3070"/>
  <c r="C3071"/>
  <c r="C3072"/>
  <c r="C3073"/>
  <c r="C3074"/>
  <c r="C3075"/>
  <c r="C3076"/>
  <c r="C3077"/>
  <c r="C3078"/>
  <c r="C3079"/>
  <c r="C3080"/>
  <c r="C3081"/>
  <c r="C3082"/>
  <c r="C3083"/>
  <c r="C3084"/>
  <c r="C3085"/>
  <c r="C3086"/>
  <c r="C3087"/>
  <c r="C3088"/>
  <c r="C3089"/>
  <c r="C3090"/>
  <c r="C3091"/>
  <c r="C3092"/>
  <c r="C3093"/>
  <c r="C3094"/>
  <c r="C3095"/>
  <c r="C3096"/>
  <c r="C3097"/>
  <c r="C3098"/>
  <c r="C3099"/>
  <c r="C3100"/>
  <c r="C3101"/>
  <c r="C3102"/>
  <c r="C3103"/>
  <c r="C3104"/>
  <c r="C3105"/>
  <c r="C3106"/>
  <c r="C3107"/>
  <c r="C3108"/>
  <c r="C3109"/>
  <c r="C3110"/>
  <c r="C3111"/>
  <c r="C3112"/>
  <c r="C3113"/>
  <c r="C3114"/>
  <c r="C3115"/>
  <c r="C3116"/>
  <c r="C3117"/>
  <c r="C3118"/>
  <c r="C3119"/>
  <c r="C3120"/>
  <c r="C3121"/>
  <c r="C3122"/>
  <c r="C3123"/>
  <c r="C3124"/>
  <c r="C3125"/>
  <c r="C3126"/>
  <c r="C3127"/>
  <c r="C3128"/>
  <c r="C3129"/>
  <c r="C3130"/>
  <c r="C3131"/>
  <c r="C3132"/>
  <c r="C3133"/>
  <c r="C3134"/>
  <c r="C3135"/>
  <c r="C3136"/>
  <c r="C3137"/>
  <c r="C3138"/>
  <c r="C3139"/>
  <c r="C3140"/>
  <c r="C3141"/>
  <c r="C3142"/>
  <c r="C3143"/>
  <c r="C3144"/>
  <c r="C3145"/>
  <c r="C3146"/>
  <c r="C3147"/>
  <c r="C3148"/>
  <c r="C3149"/>
  <c r="C3150"/>
  <c r="C3151"/>
  <c r="C3152"/>
  <c r="C3153"/>
  <c r="C3154"/>
  <c r="C3155"/>
  <c r="C3156"/>
  <c r="C3157"/>
  <c r="C3158"/>
  <c r="C3159"/>
  <c r="C3160"/>
  <c r="C3161"/>
  <c r="C3162"/>
  <c r="C3163"/>
  <c r="C3164"/>
  <c r="C3165"/>
  <c r="C3166"/>
  <c r="C3167"/>
  <c r="C3168"/>
  <c r="C3169"/>
  <c r="C3170"/>
  <c r="C3171"/>
  <c r="C3172"/>
  <c r="C3173"/>
  <c r="C3174"/>
  <c r="C3175"/>
  <c r="C3176"/>
  <c r="C3177"/>
  <c r="C3178"/>
  <c r="C3179"/>
  <c r="C3180"/>
  <c r="C3181"/>
  <c r="C3182"/>
  <c r="C3183"/>
  <c r="C3184"/>
  <c r="C3185"/>
  <c r="C3186"/>
  <c r="C3187"/>
  <c r="C3188"/>
  <c r="C3189"/>
  <c r="C3190"/>
  <c r="C3191"/>
  <c r="C3192"/>
  <c r="C3193"/>
  <c r="C3194"/>
  <c r="C3195"/>
  <c r="C3196"/>
  <c r="C3197"/>
  <c r="C3198"/>
  <c r="C3199"/>
  <c r="C3200"/>
  <c r="C3201"/>
  <c r="C3202"/>
  <c r="C3203"/>
  <c r="C3204"/>
  <c r="C3205"/>
  <c r="C3206"/>
  <c r="C3207"/>
  <c r="C3208"/>
  <c r="C3209"/>
  <c r="C3210"/>
  <c r="C3211"/>
  <c r="C3212"/>
  <c r="C3213"/>
  <c r="C3214"/>
  <c r="C3215"/>
  <c r="C3216"/>
  <c r="C3217"/>
  <c r="C3218"/>
  <c r="C3219"/>
  <c r="C3220"/>
  <c r="C3221"/>
  <c r="C3222"/>
  <c r="C3223"/>
  <c r="C3224"/>
  <c r="C3225"/>
  <c r="C3226"/>
  <c r="C3227"/>
  <c r="C3228"/>
  <c r="C3229"/>
  <c r="C3230"/>
  <c r="C3231"/>
  <c r="C3232"/>
  <c r="C3233"/>
  <c r="C3234"/>
  <c r="C3235"/>
  <c r="C3236"/>
  <c r="C3237"/>
  <c r="C3238"/>
  <c r="C3239"/>
  <c r="C3240"/>
  <c r="C3241"/>
  <c r="C3242"/>
  <c r="C3243"/>
  <c r="C3244"/>
  <c r="C3245"/>
  <c r="C3246"/>
  <c r="C3247"/>
  <c r="C3248"/>
  <c r="C3249"/>
  <c r="C3250"/>
  <c r="C3251"/>
  <c r="C3252"/>
  <c r="C3253"/>
  <c r="C3254"/>
  <c r="C3255"/>
  <c r="C3256"/>
  <c r="C3257"/>
  <c r="C3258"/>
  <c r="C3259"/>
  <c r="C3260"/>
  <c r="C3261"/>
  <c r="C3262"/>
  <c r="C3263"/>
  <c r="C3264"/>
  <c r="C3265"/>
  <c r="C3266"/>
  <c r="C3267"/>
  <c r="C3268"/>
  <c r="C3269"/>
  <c r="C3270"/>
  <c r="C3271"/>
  <c r="C3272"/>
  <c r="C3273"/>
  <c r="C3274"/>
  <c r="C3275"/>
  <c r="C3276"/>
  <c r="C3277"/>
  <c r="C3278"/>
  <c r="C3279"/>
  <c r="C3280"/>
  <c r="C3281"/>
  <c r="C3282"/>
  <c r="C3283"/>
  <c r="C3284"/>
  <c r="C3285"/>
  <c r="C3286"/>
  <c r="C3287"/>
  <c r="C3288"/>
  <c r="C3289"/>
  <c r="C3290"/>
  <c r="C3291"/>
  <c r="C3292"/>
  <c r="C3293"/>
  <c r="C3294"/>
  <c r="C3295"/>
  <c r="C3296"/>
  <c r="C3297"/>
  <c r="C3298"/>
  <c r="C3299"/>
  <c r="C3300"/>
  <c r="C3301"/>
  <c r="C3302"/>
  <c r="C3303"/>
  <c r="C3304"/>
  <c r="C3305"/>
  <c r="C3306"/>
  <c r="C3307"/>
  <c r="C3308"/>
  <c r="C3309"/>
  <c r="C3310"/>
  <c r="C3311"/>
  <c r="C3312"/>
  <c r="C3313"/>
  <c r="C3314"/>
  <c r="C3315"/>
  <c r="C3316"/>
  <c r="C3317"/>
  <c r="C3318"/>
  <c r="C3319"/>
  <c r="C3320"/>
  <c r="C3321"/>
  <c r="C3322"/>
  <c r="C3323"/>
  <c r="C3324"/>
  <c r="C3325"/>
  <c r="C3326"/>
  <c r="C3327"/>
  <c r="C3328"/>
  <c r="C3329"/>
  <c r="C3330"/>
  <c r="C3331"/>
  <c r="C3332"/>
  <c r="C3333"/>
  <c r="C3334"/>
  <c r="C3335"/>
  <c r="C3336"/>
  <c r="C3337"/>
  <c r="C3338"/>
  <c r="C3339"/>
  <c r="C3340"/>
  <c r="C3341"/>
  <c r="C3342"/>
  <c r="C3343"/>
  <c r="C3344"/>
  <c r="C3345"/>
  <c r="C3346"/>
  <c r="C3347"/>
  <c r="C3348"/>
  <c r="C3349"/>
  <c r="C3350"/>
  <c r="C3351"/>
  <c r="C3352"/>
  <c r="C3353"/>
  <c r="C3354"/>
  <c r="C3355"/>
  <c r="C3356"/>
  <c r="C3357"/>
  <c r="C3358"/>
  <c r="C3359"/>
  <c r="C3360"/>
  <c r="C3361"/>
  <c r="C3362"/>
  <c r="C3363"/>
  <c r="C3364"/>
  <c r="C3365"/>
  <c r="C3366"/>
  <c r="C3367"/>
  <c r="C3368"/>
  <c r="C3369"/>
  <c r="C3370"/>
  <c r="C3371"/>
  <c r="C3372"/>
  <c r="C3373"/>
  <c r="C3374"/>
  <c r="C3375"/>
  <c r="C3376"/>
  <c r="C3377"/>
  <c r="C3378"/>
  <c r="C3379"/>
  <c r="C3380"/>
  <c r="C3381"/>
  <c r="C3382"/>
  <c r="C3383"/>
  <c r="C3384"/>
  <c r="C3385"/>
  <c r="C3386"/>
  <c r="C3387"/>
  <c r="C3388"/>
  <c r="C3389"/>
  <c r="C3390"/>
  <c r="C3391"/>
  <c r="C3392"/>
  <c r="C3393"/>
  <c r="C3394"/>
  <c r="C3395"/>
  <c r="C3396"/>
  <c r="C3397"/>
  <c r="C3398"/>
  <c r="C3399"/>
  <c r="C3400"/>
  <c r="C3401"/>
  <c r="C3402"/>
  <c r="C3403"/>
  <c r="C3404"/>
  <c r="C3405"/>
  <c r="C3406"/>
  <c r="C3407"/>
  <c r="C3408"/>
  <c r="C3409"/>
  <c r="C3410"/>
  <c r="C3411"/>
  <c r="C3412"/>
  <c r="C3413"/>
  <c r="C3414"/>
  <c r="C3415"/>
  <c r="C3416"/>
  <c r="C3417"/>
  <c r="C3418"/>
  <c r="C3419"/>
  <c r="C3420"/>
  <c r="C3421"/>
  <c r="C3422"/>
  <c r="C3423"/>
  <c r="C3424"/>
  <c r="C3425"/>
  <c r="C3426"/>
  <c r="C3427"/>
  <c r="C3428"/>
  <c r="C3429"/>
  <c r="C3430"/>
  <c r="C3431"/>
  <c r="C3432"/>
  <c r="C3433"/>
  <c r="C3434"/>
  <c r="C3435"/>
  <c r="C3436"/>
  <c r="C3437"/>
  <c r="C3438"/>
  <c r="C3439"/>
  <c r="C3440"/>
  <c r="C3441"/>
  <c r="C3442"/>
  <c r="C3443"/>
  <c r="C3444"/>
  <c r="C3445"/>
  <c r="C3446"/>
  <c r="C3447"/>
  <c r="C3448"/>
  <c r="C3449"/>
  <c r="C3450"/>
  <c r="C3451"/>
  <c r="C3452"/>
  <c r="C3453"/>
  <c r="C3454"/>
  <c r="C3455"/>
  <c r="C3456"/>
  <c r="C3457"/>
  <c r="C3458"/>
  <c r="C3459"/>
  <c r="C3460"/>
  <c r="C3461"/>
  <c r="C3462"/>
  <c r="C3463"/>
  <c r="C3464"/>
  <c r="C3465"/>
  <c r="C3466"/>
  <c r="C3467"/>
  <c r="C3468"/>
  <c r="C3469"/>
  <c r="C3470"/>
  <c r="C3471"/>
  <c r="C3472"/>
  <c r="C3473"/>
  <c r="C3474"/>
  <c r="C3475"/>
  <c r="C3476"/>
  <c r="C3477"/>
  <c r="C3478"/>
  <c r="C3479"/>
  <c r="C3480"/>
  <c r="C3481"/>
  <c r="C3482"/>
  <c r="C3483"/>
  <c r="C3484"/>
  <c r="C3485"/>
  <c r="C3486"/>
  <c r="C3487"/>
  <c r="C3488"/>
  <c r="C3489"/>
  <c r="C3490"/>
  <c r="C3491"/>
  <c r="C3492"/>
  <c r="C3493"/>
  <c r="C3494"/>
  <c r="C3495"/>
  <c r="C3496"/>
  <c r="C3497"/>
  <c r="C3498"/>
  <c r="C3499"/>
  <c r="C3500"/>
  <c r="C3501"/>
  <c r="C3502"/>
  <c r="C3503"/>
  <c r="C3504"/>
  <c r="C3505"/>
  <c r="C3506"/>
  <c r="C3507"/>
  <c r="C3508"/>
  <c r="C3509"/>
  <c r="C3510"/>
  <c r="C3511"/>
  <c r="C3512"/>
  <c r="C3513"/>
  <c r="C3514"/>
  <c r="C3515"/>
  <c r="C3516"/>
  <c r="C3517"/>
  <c r="C3518"/>
  <c r="C3519"/>
  <c r="C3520"/>
  <c r="C3521"/>
  <c r="C3522"/>
  <c r="C3523"/>
  <c r="C3524"/>
  <c r="C3525"/>
  <c r="C3526"/>
  <c r="C3527"/>
  <c r="C3528"/>
  <c r="C3529"/>
  <c r="C3530"/>
  <c r="C3531"/>
  <c r="C3532"/>
  <c r="C3533"/>
  <c r="C3534"/>
  <c r="C3535"/>
  <c r="C3536"/>
  <c r="C3537"/>
  <c r="C3538"/>
  <c r="C3539"/>
  <c r="C3540"/>
  <c r="C3541"/>
  <c r="C3542"/>
  <c r="C3543"/>
  <c r="C3544"/>
  <c r="C3545"/>
  <c r="C3546"/>
  <c r="C3547"/>
  <c r="C3548"/>
  <c r="C3549"/>
  <c r="C3550"/>
  <c r="C3551"/>
  <c r="C3552"/>
  <c r="C3553"/>
  <c r="C3554"/>
  <c r="C3555"/>
  <c r="C3556"/>
  <c r="C3557"/>
  <c r="C3558"/>
  <c r="C3559"/>
  <c r="C3560"/>
  <c r="C3561"/>
  <c r="C3562"/>
  <c r="C3563"/>
  <c r="C3564"/>
  <c r="C3565"/>
  <c r="C3566"/>
  <c r="C3567"/>
  <c r="C3568"/>
  <c r="C3569"/>
  <c r="C3570"/>
  <c r="C3571"/>
  <c r="C3572"/>
  <c r="C3573"/>
  <c r="C3574"/>
  <c r="C3575"/>
  <c r="C3576"/>
  <c r="C3577"/>
  <c r="C3578"/>
  <c r="C3579"/>
  <c r="C3580"/>
  <c r="C3581"/>
  <c r="C3582"/>
  <c r="C3583"/>
  <c r="C3584"/>
  <c r="C3585"/>
  <c r="C3586"/>
  <c r="C3587"/>
  <c r="C3588"/>
  <c r="C3589"/>
  <c r="C3590"/>
  <c r="C3591"/>
  <c r="C3592"/>
  <c r="C3593"/>
  <c r="C3594"/>
  <c r="C3595"/>
  <c r="C3596"/>
  <c r="C3597"/>
  <c r="C3598"/>
  <c r="C3599"/>
  <c r="C3600"/>
  <c r="C3601"/>
  <c r="C3602"/>
  <c r="C3603"/>
  <c r="C3604"/>
  <c r="C3605"/>
  <c r="C3606"/>
  <c r="C3607"/>
  <c r="C3608"/>
  <c r="C3609"/>
  <c r="C3610"/>
  <c r="C3611"/>
  <c r="C3612"/>
  <c r="C3613"/>
  <c r="C3614"/>
  <c r="C3615"/>
  <c r="C3616"/>
  <c r="C3617"/>
  <c r="C3618"/>
  <c r="C3619"/>
  <c r="C3620"/>
  <c r="C3621"/>
  <c r="C3622"/>
  <c r="C3623"/>
  <c r="C3624"/>
  <c r="C3625"/>
  <c r="C3626"/>
  <c r="C3627"/>
  <c r="C3628"/>
  <c r="C3629"/>
  <c r="C3630"/>
  <c r="C3631"/>
  <c r="C3632"/>
  <c r="C3633"/>
  <c r="C3634"/>
  <c r="C3635"/>
  <c r="C3636"/>
  <c r="C3637"/>
  <c r="C3638"/>
  <c r="C3639"/>
  <c r="C3640"/>
  <c r="C3641"/>
  <c r="C3642"/>
  <c r="C3643"/>
  <c r="C3644"/>
  <c r="C3645"/>
  <c r="C3646"/>
  <c r="C3647"/>
  <c r="C3648"/>
  <c r="C3649"/>
  <c r="C3650"/>
  <c r="C3651"/>
  <c r="C3652"/>
  <c r="C3653"/>
  <c r="C3654"/>
  <c r="C3655"/>
  <c r="C3656"/>
  <c r="C3657"/>
  <c r="C3658"/>
  <c r="C3659"/>
  <c r="C3660"/>
  <c r="C3661"/>
  <c r="C3662"/>
  <c r="C3663"/>
  <c r="C3664"/>
  <c r="C3665"/>
  <c r="C3666"/>
  <c r="C3667"/>
  <c r="C3668"/>
  <c r="C3669"/>
  <c r="C3670"/>
  <c r="C3671"/>
  <c r="C3672"/>
  <c r="C3673"/>
  <c r="C3674"/>
  <c r="C3675"/>
  <c r="C3676"/>
  <c r="C3677"/>
  <c r="C3678"/>
  <c r="C3679"/>
  <c r="C3680"/>
  <c r="C3681"/>
  <c r="C3682"/>
  <c r="C3683"/>
  <c r="C3684"/>
  <c r="C3685"/>
  <c r="C3686"/>
  <c r="C3687"/>
  <c r="C3688"/>
  <c r="C3689"/>
  <c r="C3690"/>
  <c r="C3691"/>
  <c r="C3692"/>
  <c r="C3693"/>
  <c r="C3694"/>
  <c r="C3695"/>
  <c r="C3696"/>
  <c r="C3697"/>
  <c r="C3698"/>
  <c r="C3699"/>
  <c r="C3700"/>
  <c r="C3701"/>
  <c r="C3702"/>
  <c r="C3703"/>
  <c r="C3704"/>
  <c r="C3705"/>
  <c r="C3706"/>
  <c r="C3707"/>
  <c r="C3708"/>
  <c r="C3709"/>
  <c r="C3710"/>
  <c r="C3711"/>
  <c r="C3712"/>
  <c r="C3713"/>
  <c r="C3714"/>
  <c r="C3715"/>
  <c r="C3716"/>
  <c r="C3717"/>
  <c r="C3718"/>
  <c r="C3719"/>
  <c r="C3720"/>
  <c r="C3721"/>
  <c r="C3722"/>
  <c r="C3723"/>
  <c r="C3724"/>
  <c r="C3725"/>
  <c r="C3726"/>
  <c r="C3727"/>
  <c r="C3728"/>
  <c r="C3729"/>
  <c r="C3730"/>
  <c r="C3731"/>
  <c r="C3732"/>
  <c r="C3733"/>
  <c r="C3734"/>
  <c r="C3735"/>
  <c r="C3736"/>
  <c r="C3737"/>
  <c r="C3738"/>
  <c r="C3739"/>
  <c r="C3740"/>
  <c r="C3741"/>
  <c r="C3742"/>
  <c r="C3743"/>
  <c r="C3744"/>
  <c r="C3745"/>
  <c r="C3746"/>
  <c r="C3747"/>
  <c r="C3748"/>
  <c r="C3749"/>
  <c r="C3750"/>
  <c r="C3751"/>
  <c r="C3752"/>
  <c r="C3753"/>
  <c r="C3754"/>
  <c r="C3755"/>
  <c r="C3756"/>
  <c r="C3757"/>
  <c r="C3758"/>
  <c r="C3759"/>
  <c r="C3760"/>
  <c r="C3761"/>
  <c r="C3762"/>
  <c r="C3763"/>
  <c r="C3764"/>
  <c r="C3765"/>
  <c r="C3766"/>
  <c r="C3767"/>
  <c r="C3768"/>
  <c r="C3769"/>
  <c r="C3770"/>
  <c r="C3771"/>
  <c r="C3772"/>
  <c r="C3773"/>
  <c r="C3774"/>
  <c r="C3775"/>
  <c r="C3776"/>
  <c r="C3777"/>
  <c r="C3778"/>
  <c r="C3779"/>
  <c r="C3780"/>
  <c r="C3781"/>
  <c r="C3782"/>
  <c r="C3783"/>
  <c r="C3784"/>
  <c r="C3785"/>
  <c r="C3786"/>
  <c r="C3787"/>
  <c r="C3788"/>
  <c r="C3789"/>
  <c r="C3790"/>
  <c r="C3791"/>
  <c r="C3792"/>
  <c r="C3793"/>
  <c r="C3794"/>
  <c r="C3795"/>
  <c r="C3796"/>
  <c r="C3797"/>
  <c r="C3798"/>
  <c r="C3799"/>
  <c r="C3800"/>
  <c r="C3801"/>
  <c r="C3802"/>
  <c r="C3803"/>
  <c r="C3804"/>
  <c r="C3805"/>
  <c r="C3806"/>
  <c r="C3807"/>
  <c r="C3808"/>
  <c r="C3809"/>
  <c r="C3810"/>
  <c r="C3811"/>
  <c r="C3812"/>
  <c r="C3813"/>
  <c r="C3814"/>
  <c r="C3815"/>
  <c r="C3816"/>
  <c r="C3817"/>
  <c r="C3818"/>
  <c r="C3819"/>
  <c r="C3820"/>
  <c r="C3821"/>
  <c r="C3822"/>
  <c r="C3823"/>
  <c r="C3824"/>
  <c r="C3825"/>
  <c r="C3826"/>
  <c r="C3827"/>
  <c r="C3828"/>
  <c r="C3829"/>
  <c r="C3830"/>
  <c r="C3831"/>
  <c r="C3832"/>
  <c r="C3833"/>
  <c r="C3834"/>
  <c r="C3835"/>
  <c r="C3836"/>
  <c r="C3837"/>
  <c r="C3838"/>
  <c r="C3839"/>
  <c r="C3840"/>
  <c r="C3841"/>
  <c r="C3842"/>
  <c r="C3843"/>
  <c r="C3844"/>
  <c r="C3845"/>
  <c r="C3846"/>
  <c r="C3847"/>
  <c r="C3848"/>
  <c r="C3849"/>
  <c r="C3850"/>
  <c r="C3851"/>
  <c r="C3852"/>
  <c r="C3853"/>
  <c r="C3854"/>
  <c r="C3855"/>
  <c r="C3856"/>
  <c r="C3857"/>
  <c r="C3858"/>
  <c r="C3859"/>
  <c r="C3860"/>
  <c r="C3861"/>
  <c r="C3862"/>
  <c r="C3863"/>
  <c r="C3864"/>
  <c r="C3865"/>
  <c r="C3866"/>
  <c r="C3867"/>
  <c r="C3868"/>
  <c r="C3869"/>
  <c r="C3870"/>
  <c r="C3871"/>
  <c r="C3872"/>
  <c r="C3873"/>
  <c r="C3874"/>
  <c r="C3875"/>
  <c r="C3876"/>
  <c r="C3877"/>
  <c r="C3878"/>
  <c r="C3879"/>
  <c r="C3880"/>
  <c r="C3881"/>
  <c r="C3882"/>
  <c r="C3883"/>
  <c r="C3884"/>
  <c r="C3885"/>
  <c r="C3886"/>
  <c r="C3887"/>
  <c r="C3888"/>
  <c r="C3889"/>
  <c r="C3890"/>
  <c r="C3891"/>
  <c r="C3892"/>
  <c r="C3893"/>
  <c r="C3894"/>
  <c r="C3895"/>
  <c r="C3896"/>
  <c r="C3897"/>
  <c r="C3898"/>
  <c r="C3899"/>
  <c r="C3900"/>
  <c r="C3901"/>
  <c r="C3902"/>
  <c r="C3903"/>
  <c r="C3904"/>
  <c r="C3905"/>
  <c r="C3906"/>
  <c r="C3907"/>
  <c r="C3908"/>
  <c r="C3909"/>
  <c r="C3910"/>
  <c r="C3911"/>
  <c r="C3912"/>
  <c r="C3913"/>
  <c r="C3914"/>
  <c r="C3915"/>
  <c r="C3916"/>
  <c r="C3917"/>
  <c r="C3918"/>
  <c r="C3919"/>
  <c r="C3920"/>
  <c r="C3921"/>
  <c r="C3922"/>
  <c r="C3923"/>
  <c r="C3924"/>
  <c r="C3925"/>
  <c r="C3926"/>
  <c r="C3927"/>
  <c r="C3928"/>
  <c r="C3929"/>
  <c r="C3930"/>
  <c r="C3931"/>
  <c r="C3932"/>
  <c r="C3933"/>
  <c r="C3934"/>
  <c r="C3935"/>
  <c r="C3936"/>
  <c r="C3937"/>
  <c r="C3938"/>
  <c r="C3939"/>
  <c r="C3940"/>
  <c r="C3941"/>
  <c r="C3942"/>
  <c r="C3943"/>
  <c r="C3944"/>
  <c r="C3945"/>
  <c r="C3946"/>
  <c r="C3947"/>
  <c r="C3948"/>
  <c r="C3949"/>
  <c r="C3950"/>
  <c r="C3951"/>
  <c r="C3952"/>
  <c r="C3953"/>
  <c r="C3954"/>
  <c r="C3955"/>
  <c r="C3956"/>
  <c r="C3957"/>
  <c r="C3958"/>
  <c r="C3959"/>
  <c r="C3960"/>
  <c r="C3961"/>
  <c r="C3962"/>
  <c r="C3963"/>
  <c r="C3964"/>
  <c r="C3965"/>
  <c r="C3966"/>
  <c r="C3967"/>
  <c r="C3968"/>
  <c r="C3969"/>
  <c r="C3970"/>
  <c r="C3971"/>
  <c r="C3972"/>
  <c r="C3973"/>
  <c r="C3974"/>
  <c r="C3975"/>
  <c r="C3976"/>
  <c r="C3977"/>
  <c r="C3978"/>
  <c r="C3979"/>
  <c r="C3980"/>
  <c r="C3981"/>
  <c r="C3982"/>
  <c r="C3983"/>
  <c r="C3984"/>
  <c r="C3985"/>
  <c r="C3986"/>
  <c r="C3987"/>
  <c r="C3988"/>
  <c r="C3989"/>
  <c r="C3990"/>
  <c r="C3991"/>
  <c r="C3992"/>
  <c r="C3993"/>
  <c r="C3994"/>
  <c r="C3995"/>
  <c r="C3996"/>
  <c r="C3997"/>
  <c r="C3998"/>
  <c r="C3999"/>
  <c r="C4000"/>
  <c r="C4001"/>
  <c r="C4002"/>
  <c r="C4003"/>
  <c r="C4004"/>
  <c r="C4005"/>
  <c r="C4006"/>
  <c r="C4007"/>
  <c r="C4008"/>
  <c r="C4009"/>
  <c r="C4010"/>
  <c r="C4011"/>
  <c r="C4012"/>
  <c r="C4013"/>
  <c r="C4014"/>
  <c r="C4015"/>
  <c r="C4016"/>
  <c r="C4017"/>
  <c r="C4018"/>
  <c r="C4019"/>
  <c r="C4020"/>
  <c r="C4021"/>
  <c r="C4022"/>
  <c r="C4023"/>
  <c r="C4024"/>
  <c r="C4025"/>
  <c r="C4026"/>
  <c r="C4027"/>
  <c r="C4028"/>
  <c r="C4029"/>
  <c r="C4030"/>
  <c r="C4031"/>
  <c r="C4032"/>
  <c r="C4033"/>
  <c r="C4034"/>
  <c r="C4035"/>
  <c r="C4036"/>
  <c r="C4037"/>
  <c r="C4038"/>
  <c r="C4039"/>
  <c r="C4040"/>
  <c r="C4041"/>
  <c r="C4042"/>
  <c r="C4043"/>
  <c r="C4044"/>
  <c r="C4045"/>
  <c r="C4046"/>
  <c r="C4047"/>
  <c r="C4048"/>
  <c r="C4049"/>
  <c r="C4050"/>
  <c r="C4051"/>
  <c r="C4052"/>
  <c r="C4053"/>
  <c r="C4054"/>
  <c r="C4055"/>
  <c r="C4056"/>
  <c r="C4057"/>
  <c r="C4058"/>
  <c r="C4059"/>
  <c r="C4060"/>
  <c r="C4061"/>
  <c r="C4062"/>
  <c r="C4063"/>
  <c r="C4064"/>
  <c r="C4065"/>
  <c r="C4066"/>
  <c r="C4067"/>
  <c r="C4068"/>
  <c r="C4069"/>
  <c r="C4070"/>
  <c r="C4071"/>
  <c r="C4072"/>
  <c r="C4073"/>
  <c r="C4074"/>
  <c r="C4075"/>
  <c r="C4076"/>
  <c r="C4077"/>
  <c r="C4078"/>
  <c r="C4079"/>
  <c r="C4080"/>
  <c r="C4081"/>
  <c r="C4082"/>
  <c r="C4083"/>
  <c r="C4084"/>
  <c r="C4085"/>
  <c r="C4086"/>
  <c r="C4087"/>
  <c r="C4088"/>
  <c r="C4089"/>
  <c r="C4090"/>
  <c r="C4091"/>
  <c r="C4092"/>
  <c r="C4093"/>
  <c r="C4094"/>
  <c r="C4095"/>
  <c r="C4096"/>
  <c r="C4097"/>
  <c r="C4098"/>
  <c r="C4099"/>
  <c r="C4100"/>
  <c r="C4101"/>
  <c r="C4102"/>
  <c r="C4103"/>
  <c r="C4104"/>
  <c r="C4105"/>
  <c r="C4106"/>
  <c r="C4107"/>
  <c r="C4108"/>
  <c r="C4109"/>
  <c r="C4110"/>
  <c r="C4111"/>
  <c r="C4112"/>
  <c r="C4113"/>
  <c r="C4114"/>
  <c r="C4115"/>
  <c r="C4116"/>
  <c r="C4117"/>
  <c r="C4118"/>
  <c r="C4119"/>
  <c r="C4120"/>
  <c r="C4121"/>
  <c r="C4122"/>
  <c r="C4123"/>
  <c r="C4124"/>
  <c r="C4125"/>
  <c r="C4126"/>
  <c r="C4127"/>
  <c r="C4128"/>
  <c r="C4129"/>
  <c r="C4130"/>
  <c r="C4131"/>
  <c r="C4132"/>
  <c r="C4133"/>
  <c r="C4134"/>
  <c r="C4135"/>
  <c r="C4136"/>
  <c r="C4137"/>
  <c r="C4138"/>
  <c r="C4139"/>
  <c r="C4140"/>
  <c r="C4141"/>
  <c r="C4142"/>
  <c r="C4143"/>
  <c r="C4144"/>
  <c r="C4145"/>
  <c r="C4146"/>
  <c r="C4147"/>
  <c r="C4148"/>
  <c r="C4149"/>
  <c r="C4150"/>
  <c r="C4151"/>
  <c r="C4152"/>
  <c r="C4153"/>
  <c r="C4154"/>
  <c r="C4155"/>
  <c r="C4156"/>
  <c r="C4157"/>
  <c r="C4158"/>
  <c r="C4159"/>
  <c r="C4160"/>
  <c r="C4161"/>
  <c r="C4162"/>
  <c r="C4163"/>
  <c r="C4164"/>
  <c r="C4165"/>
  <c r="C4166"/>
  <c r="C4167"/>
  <c r="C4168"/>
  <c r="C4169"/>
  <c r="C4170"/>
  <c r="C4171"/>
  <c r="C4172"/>
  <c r="C4173"/>
  <c r="C4174"/>
  <c r="C4175"/>
  <c r="C4176"/>
  <c r="C4177"/>
  <c r="C4178"/>
  <c r="C4179"/>
  <c r="C4180"/>
  <c r="C4181"/>
  <c r="C4182"/>
  <c r="C4183"/>
  <c r="C4184"/>
  <c r="C4185"/>
  <c r="C4186"/>
  <c r="C4187"/>
  <c r="C4188"/>
  <c r="C4189"/>
  <c r="C4190"/>
  <c r="C4191"/>
  <c r="C4192"/>
  <c r="C4193"/>
  <c r="C4194"/>
  <c r="C4195"/>
  <c r="C4196"/>
  <c r="C4197"/>
  <c r="C4198"/>
  <c r="C4199"/>
  <c r="C4200"/>
  <c r="C4201"/>
  <c r="C4202"/>
  <c r="C4203"/>
  <c r="C4204"/>
  <c r="C4205"/>
  <c r="C4206"/>
  <c r="C4207"/>
  <c r="C4208"/>
  <c r="C4209"/>
  <c r="C4210"/>
  <c r="C4211"/>
  <c r="C4212"/>
  <c r="C4213"/>
  <c r="C4214"/>
  <c r="C4215"/>
  <c r="C4216"/>
  <c r="C4217"/>
  <c r="C4218"/>
  <c r="C4219"/>
  <c r="C4220"/>
  <c r="C4221"/>
  <c r="C4222"/>
  <c r="C4223"/>
  <c r="C4224"/>
  <c r="C4225"/>
  <c r="C4226"/>
  <c r="C4227"/>
  <c r="C4228"/>
  <c r="C4229"/>
  <c r="C4230"/>
  <c r="C4231"/>
  <c r="C4232"/>
  <c r="C4233"/>
  <c r="C4234"/>
  <c r="C4235"/>
  <c r="C4236"/>
  <c r="C4237"/>
  <c r="C4238"/>
  <c r="C4239"/>
  <c r="C4240"/>
  <c r="C4241"/>
  <c r="C4242"/>
  <c r="C4243"/>
  <c r="C4244"/>
  <c r="C4245"/>
  <c r="C4246"/>
  <c r="C4247"/>
  <c r="C4248"/>
  <c r="C4249"/>
  <c r="C4250"/>
  <c r="C4251"/>
  <c r="C4252"/>
  <c r="C4253"/>
  <c r="C4254"/>
  <c r="C4255"/>
  <c r="C4256"/>
  <c r="C4257"/>
  <c r="C4258"/>
  <c r="C4259"/>
  <c r="C4260"/>
  <c r="C4261"/>
  <c r="C4262"/>
  <c r="C4263"/>
  <c r="C4264"/>
  <c r="C4265"/>
  <c r="C4266"/>
  <c r="C4267"/>
  <c r="C4268"/>
  <c r="C4269"/>
  <c r="C4270"/>
  <c r="C4271"/>
  <c r="C4272"/>
  <c r="C4273"/>
  <c r="C4274"/>
  <c r="C4275"/>
  <c r="C4276"/>
  <c r="C4277"/>
  <c r="C4278"/>
  <c r="C4279"/>
  <c r="C4280"/>
  <c r="C4281"/>
  <c r="C4282"/>
  <c r="C4283"/>
  <c r="C4284"/>
  <c r="C4285"/>
  <c r="C4286"/>
  <c r="C4287"/>
  <c r="C4288"/>
  <c r="C4289"/>
  <c r="C4290"/>
  <c r="C4291"/>
  <c r="C4292"/>
  <c r="C4293"/>
  <c r="C4294"/>
  <c r="C4295"/>
  <c r="C4296"/>
  <c r="C4297"/>
  <c r="C4298"/>
  <c r="C4299"/>
  <c r="C4300"/>
  <c r="C4301"/>
  <c r="C4302"/>
  <c r="C4303"/>
  <c r="C4304"/>
  <c r="C4305"/>
  <c r="C4306"/>
  <c r="C4307"/>
  <c r="C4308"/>
  <c r="C4309"/>
  <c r="C4310"/>
  <c r="C4311"/>
  <c r="C4312"/>
  <c r="C4313"/>
  <c r="C4314"/>
  <c r="C4315"/>
  <c r="C4316"/>
  <c r="C4317"/>
  <c r="C4318"/>
  <c r="C4319"/>
  <c r="C4320"/>
  <c r="C4321"/>
  <c r="C4322"/>
  <c r="C4323"/>
  <c r="C4324"/>
  <c r="C4325"/>
  <c r="C4326"/>
  <c r="C4327"/>
  <c r="C4328"/>
  <c r="C4329"/>
  <c r="C4330"/>
  <c r="C4331"/>
  <c r="C4332"/>
  <c r="C4333"/>
  <c r="C4334"/>
  <c r="C4335"/>
  <c r="C4336"/>
  <c r="C4337"/>
  <c r="C4338"/>
  <c r="C4339"/>
  <c r="C4340"/>
  <c r="C4341"/>
  <c r="C4342"/>
  <c r="C4343"/>
  <c r="C4344"/>
  <c r="C4345"/>
  <c r="C4346"/>
  <c r="C4347"/>
  <c r="C4348"/>
  <c r="C4349"/>
  <c r="C4350"/>
  <c r="C4351"/>
  <c r="C4352"/>
  <c r="C4353"/>
  <c r="C4354"/>
  <c r="C4355"/>
  <c r="C4356"/>
  <c r="C4357"/>
  <c r="C4358"/>
  <c r="C4359"/>
  <c r="C4360"/>
  <c r="C4361"/>
  <c r="C4362"/>
  <c r="C4363"/>
  <c r="C4364"/>
  <c r="C4365"/>
  <c r="C4366"/>
  <c r="C4367"/>
  <c r="C4368"/>
  <c r="C4369"/>
  <c r="C4370"/>
  <c r="C4371"/>
  <c r="C4372"/>
  <c r="C4373"/>
  <c r="C4374"/>
  <c r="C4375"/>
  <c r="C4376"/>
  <c r="C4377"/>
  <c r="C4378"/>
  <c r="C4379"/>
  <c r="C4380"/>
  <c r="C4381"/>
  <c r="C4382"/>
  <c r="C4383"/>
  <c r="C4384"/>
  <c r="C4385"/>
  <c r="C4386"/>
  <c r="C4387"/>
  <c r="C4388"/>
  <c r="C4389"/>
  <c r="C4390"/>
  <c r="C4391"/>
  <c r="C4392"/>
  <c r="C4393"/>
  <c r="C4394"/>
  <c r="C4395"/>
  <c r="C4396"/>
  <c r="C4397"/>
  <c r="C4398"/>
  <c r="C4399"/>
  <c r="C4400"/>
  <c r="C4401"/>
  <c r="C4402"/>
  <c r="C4403"/>
  <c r="C4404"/>
  <c r="C4405"/>
  <c r="C4406"/>
  <c r="C4407"/>
  <c r="C4408"/>
  <c r="C4409"/>
  <c r="C4410"/>
  <c r="C4411"/>
  <c r="C4412"/>
  <c r="C4413"/>
  <c r="C4414"/>
  <c r="C4415"/>
  <c r="C4416"/>
  <c r="C4417"/>
  <c r="C4418"/>
  <c r="C4419"/>
  <c r="C4420"/>
  <c r="C4421"/>
  <c r="C4422"/>
  <c r="C4423"/>
  <c r="C4424"/>
  <c r="C4425"/>
  <c r="C4426"/>
  <c r="C4427"/>
  <c r="C4428"/>
  <c r="C4429"/>
  <c r="C4430"/>
  <c r="C4431"/>
  <c r="C4432"/>
  <c r="C4433"/>
  <c r="C4434"/>
  <c r="C4435"/>
  <c r="C4436"/>
  <c r="C4437"/>
  <c r="C4438"/>
  <c r="C4439"/>
  <c r="C4440"/>
  <c r="C4441"/>
  <c r="C4442"/>
  <c r="C4443"/>
  <c r="C4444"/>
  <c r="C4445"/>
  <c r="C4446"/>
  <c r="C4447"/>
  <c r="C4448"/>
  <c r="C4449"/>
  <c r="C4450"/>
  <c r="C4451"/>
  <c r="C4452"/>
  <c r="C4453"/>
  <c r="C4454"/>
  <c r="C4455"/>
  <c r="C4456"/>
  <c r="C4457"/>
  <c r="C4458"/>
  <c r="C4459"/>
  <c r="C4460"/>
  <c r="C4461"/>
  <c r="C4462"/>
  <c r="C4463"/>
  <c r="C4464"/>
  <c r="C4465"/>
  <c r="C4466"/>
  <c r="C4467"/>
  <c r="C4468"/>
  <c r="C4469"/>
  <c r="C4470"/>
  <c r="C4471"/>
  <c r="C4472"/>
  <c r="C4473"/>
  <c r="C4474"/>
  <c r="C4475"/>
  <c r="C4476"/>
  <c r="C4477"/>
  <c r="C4478"/>
  <c r="C4479"/>
  <c r="C4480"/>
  <c r="C4481"/>
  <c r="C4482"/>
  <c r="C4483"/>
  <c r="C4484"/>
  <c r="C4485"/>
  <c r="C4486"/>
  <c r="C4487"/>
  <c r="C4488"/>
  <c r="C4489"/>
  <c r="C4490"/>
  <c r="C4491"/>
  <c r="C4492"/>
  <c r="C4493"/>
  <c r="C4494"/>
  <c r="C4495"/>
  <c r="C4496"/>
  <c r="C4497"/>
  <c r="C4498"/>
  <c r="C4499"/>
  <c r="C4500"/>
  <c r="C4501"/>
  <c r="C4502"/>
  <c r="C4503"/>
  <c r="C4504"/>
  <c r="C4505"/>
  <c r="C4506"/>
  <c r="C4507"/>
  <c r="C4508"/>
  <c r="C4509"/>
  <c r="C4510"/>
  <c r="C4511"/>
  <c r="C4512"/>
  <c r="C4513"/>
  <c r="C4514"/>
  <c r="C4515"/>
  <c r="C4516"/>
  <c r="C4517"/>
  <c r="C4518"/>
  <c r="C4519"/>
  <c r="C4520"/>
  <c r="C4521"/>
  <c r="C4522"/>
  <c r="C4523"/>
  <c r="C4524"/>
  <c r="C4525"/>
  <c r="C4526"/>
  <c r="C4527"/>
  <c r="C4528"/>
  <c r="C4529"/>
  <c r="C4530"/>
  <c r="C4531"/>
  <c r="C4532"/>
  <c r="C4533"/>
  <c r="C4534"/>
  <c r="C4535"/>
  <c r="C4536"/>
  <c r="C4537"/>
  <c r="C4538"/>
  <c r="C4539"/>
  <c r="C4540"/>
  <c r="C4541"/>
  <c r="C4542"/>
  <c r="C4543"/>
  <c r="C4544"/>
  <c r="C4545"/>
  <c r="C4546"/>
  <c r="C4547"/>
  <c r="C4548"/>
  <c r="C4549"/>
  <c r="C4550"/>
  <c r="C4551"/>
  <c r="C4552"/>
  <c r="C4553"/>
  <c r="C4554"/>
  <c r="C4555"/>
  <c r="C4556"/>
  <c r="C4557"/>
  <c r="C4558"/>
  <c r="C4559"/>
  <c r="C4560"/>
  <c r="C4561"/>
  <c r="C4562"/>
  <c r="C4563"/>
  <c r="C4564"/>
  <c r="C4565"/>
  <c r="C4566"/>
  <c r="C4567"/>
  <c r="C4568"/>
  <c r="C4569"/>
  <c r="C4570"/>
  <c r="C4571"/>
  <c r="C4572"/>
  <c r="C4573"/>
  <c r="C4574"/>
  <c r="C4575"/>
  <c r="C4576"/>
  <c r="C4577"/>
  <c r="C4578"/>
  <c r="C4579"/>
  <c r="C4580"/>
  <c r="C4581"/>
  <c r="C4582"/>
  <c r="C4583"/>
  <c r="C4584"/>
  <c r="C4585"/>
  <c r="C4586"/>
  <c r="C4587"/>
  <c r="C4588"/>
  <c r="C4589"/>
  <c r="C4590"/>
  <c r="C4591"/>
  <c r="C4592"/>
  <c r="C4593"/>
  <c r="C4594"/>
  <c r="C4595"/>
  <c r="C4596"/>
  <c r="C4597"/>
  <c r="C4598"/>
  <c r="C4599"/>
  <c r="C4600"/>
  <c r="C4601"/>
  <c r="C4602"/>
  <c r="C4603"/>
  <c r="C4604"/>
  <c r="C4605"/>
  <c r="C4606"/>
  <c r="C4607"/>
  <c r="C4608"/>
  <c r="C4609"/>
  <c r="C4610"/>
  <c r="C4611"/>
  <c r="C4612"/>
  <c r="C4613"/>
  <c r="C4614"/>
  <c r="C4615"/>
  <c r="C4616"/>
  <c r="C4617"/>
  <c r="C4618"/>
  <c r="C4619"/>
  <c r="C4620"/>
  <c r="C4621"/>
  <c r="C4622"/>
  <c r="C4623"/>
  <c r="C4624"/>
  <c r="C4625"/>
  <c r="C4626"/>
  <c r="C4627"/>
  <c r="C4628"/>
  <c r="C4629"/>
  <c r="C4630"/>
  <c r="C4631"/>
  <c r="C4632"/>
  <c r="C4633"/>
  <c r="C4634"/>
  <c r="C4635"/>
  <c r="C4636"/>
  <c r="C4637"/>
  <c r="C4638"/>
  <c r="C4639"/>
  <c r="C4640"/>
  <c r="C4641"/>
  <c r="C4642"/>
  <c r="C4643"/>
  <c r="C4644"/>
  <c r="C4645"/>
  <c r="C4646"/>
  <c r="C4647"/>
  <c r="C4648"/>
  <c r="C4649"/>
  <c r="C4650"/>
  <c r="C4651"/>
  <c r="C4652"/>
  <c r="C4653"/>
  <c r="C4654"/>
  <c r="C4655"/>
  <c r="C4656"/>
  <c r="C4657"/>
  <c r="C4658"/>
  <c r="C4659"/>
  <c r="C4660"/>
  <c r="C4661"/>
  <c r="C4662"/>
  <c r="C4663"/>
  <c r="C4664"/>
  <c r="C4665"/>
  <c r="C4666"/>
  <c r="C4667"/>
  <c r="C4668"/>
  <c r="C4669"/>
  <c r="C4670"/>
  <c r="C4671"/>
  <c r="C4672"/>
  <c r="C4673"/>
  <c r="C4674"/>
  <c r="C4675"/>
  <c r="C4676"/>
  <c r="C4677"/>
  <c r="C4678"/>
  <c r="C4679"/>
  <c r="C4680"/>
  <c r="C4681"/>
  <c r="C4682"/>
  <c r="C4683"/>
  <c r="C4684"/>
  <c r="C4685"/>
  <c r="C4686"/>
  <c r="C4687"/>
  <c r="C4688"/>
  <c r="C4689"/>
  <c r="C4690"/>
  <c r="C4691"/>
  <c r="C4692"/>
  <c r="C4693"/>
  <c r="C4694"/>
  <c r="C4695"/>
  <c r="C4696"/>
  <c r="C4697"/>
  <c r="C4698"/>
  <c r="C4699"/>
  <c r="C4700"/>
  <c r="C4701"/>
  <c r="C4702"/>
  <c r="C4703"/>
  <c r="C4704"/>
  <c r="C4705"/>
  <c r="C4706"/>
  <c r="C4707"/>
  <c r="C4708"/>
  <c r="C4709"/>
  <c r="C4710"/>
  <c r="C4711"/>
  <c r="C4712"/>
  <c r="C4713"/>
  <c r="C4714"/>
  <c r="C4715"/>
  <c r="C4716"/>
  <c r="C4717"/>
  <c r="C4718"/>
  <c r="C4719"/>
  <c r="C4720"/>
  <c r="C4721"/>
  <c r="C4722"/>
  <c r="C4723"/>
  <c r="C4724"/>
  <c r="C4725"/>
  <c r="C4726"/>
  <c r="C4727"/>
  <c r="C4728"/>
  <c r="C4729"/>
  <c r="C4730"/>
  <c r="C4731"/>
  <c r="C4732"/>
  <c r="C4733"/>
  <c r="C4734"/>
  <c r="C4735"/>
  <c r="C4736"/>
  <c r="C4737"/>
  <c r="C4738"/>
  <c r="C4739"/>
  <c r="C4740"/>
  <c r="C4741"/>
  <c r="C4742"/>
  <c r="C4743"/>
  <c r="C4744"/>
  <c r="C4745"/>
  <c r="C4746"/>
  <c r="C4747"/>
  <c r="C4748"/>
  <c r="C4749"/>
  <c r="C4750"/>
  <c r="C4751"/>
  <c r="C4752"/>
  <c r="C4753"/>
  <c r="C4754"/>
  <c r="C4755"/>
  <c r="C4756"/>
  <c r="C4757"/>
  <c r="C4758"/>
  <c r="C4759"/>
  <c r="C4760"/>
  <c r="C4761"/>
  <c r="C4762"/>
  <c r="C4763"/>
  <c r="C4764"/>
  <c r="C4765"/>
  <c r="C4766"/>
  <c r="C4767"/>
  <c r="C4768"/>
  <c r="C4769"/>
  <c r="C4770"/>
  <c r="C4771"/>
  <c r="C4772"/>
  <c r="C4773"/>
  <c r="C4774"/>
  <c r="C4775"/>
  <c r="C4776"/>
  <c r="C4777"/>
  <c r="C4778"/>
  <c r="C4779"/>
  <c r="C4780"/>
  <c r="C4781"/>
  <c r="C4782"/>
  <c r="C4783"/>
  <c r="C4784"/>
  <c r="C4785"/>
  <c r="C4786"/>
  <c r="C4787"/>
  <c r="C4788"/>
  <c r="C4789"/>
  <c r="C4790"/>
  <c r="C4791"/>
  <c r="C4792"/>
  <c r="C4793"/>
  <c r="C4794"/>
  <c r="C4795"/>
  <c r="C4796"/>
  <c r="C4797"/>
  <c r="C4798"/>
  <c r="C4799"/>
  <c r="C4800"/>
  <c r="C4801"/>
  <c r="C4802"/>
  <c r="C4803"/>
  <c r="C4804"/>
  <c r="C4805"/>
  <c r="C4806"/>
  <c r="C4807"/>
  <c r="C4808"/>
  <c r="C4809"/>
  <c r="C4810"/>
  <c r="C4811"/>
  <c r="C4812"/>
  <c r="C4813"/>
  <c r="C4814"/>
  <c r="C4815"/>
  <c r="C4816"/>
  <c r="C4817"/>
  <c r="C4818"/>
  <c r="C4819"/>
  <c r="C4820"/>
  <c r="C4821"/>
  <c r="C4822"/>
  <c r="C4823"/>
  <c r="C4824"/>
  <c r="C4825"/>
  <c r="C4826"/>
  <c r="C4827"/>
  <c r="C4828"/>
  <c r="C4829"/>
  <c r="C4830"/>
  <c r="C4831"/>
  <c r="C4832"/>
  <c r="C4833"/>
  <c r="C4834"/>
  <c r="C4835"/>
  <c r="C4836"/>
  <c r="C4837"/>
  <c r="C4838"/>
  <c r="C4839"/>
  <c r="C4840"/>
  <c r="C4841"/>
  <c r="C4842"/>
  <c r="C4843"/>
  <c r="C4844"/>
  <c r="C4845"/>
  <c r="C4846"/>
  <c r="C4847"/>
  <c r="C4848"/>
  <c r="C4849"/>
  <c r="C4850"/>
  <c r="C4851"/>
  <c r="C4852"/>
  <c r="C4853"/>
  <c r="C4854"/>
  <c r="C4855"/>
  <c r="C4856"/>
  <c r="C4857"/>
  <c r="C4858"/>
  <c r="C4859"/>
  <c r="C4860"/>
  <c r="C4861"/>
  <c r="C4862"/>
  <c r="C4863"/>
  <c r="C4864"/>
  <c r="C4865"/>
  <c r="C4866"/>
  <c r="C4867"/>
  <c r="C4868"/>
  <c r="C4869"/>
  <c r="C4870"/>
  <c r="C4871"/>
  <c r="C4872"/>
  <c r="C4873"/>
  <c r="C4874"/>
  <c r="C4875"/>
  <c r="C4876"/>
  <c r="C4877"/>
  <c r="C4878"/>
  <c r="C4879"/>
  <c r="C4880"/>
  <c r="C4881"/>
  <c r="C4882"/>
  <c r="C4883"/>
  <c r="C4884"/>
  <c r="C4885"/>
  <c r="C4886"/>
  <c r="C4887"/>
  <c r="C4888"/>
  <c r="C4889"/>
  <c r="C4890"/>
  <c r="C4891"/>
  <c r="C4892"/>
  <c r="C4893"/>
  <c r="C4894"/>
  <c r="C4895"/>
  <c r="C4896"/>
  <c r="C4897"/>
  <c r="C4898"/>
  <c r="C4899"/>
  <c r="C4900"/>
  <c r="C4901"/>
  <c r="C4902"/>
  <c r="C4903"/>
  <c r="C4904"/>
  <c r="C4905"/>
  <c r="C4906"/>
  <c r="C4907"/>
  <c r="C4908"/>
  <c r="C4909"/>
  <c r="C4910"/>
  <c r="C4911"/>
  <c r="C4912"/>
  <c r="C4913"/>
  <c r="C4914"/>
  <c r="C4915"/>
  <c r="C4916"/>
  <c r="C4917"/>
  <c r="C4918"/>
  <c r="C4919"/>
  <c r="C4920"/>
  <c r="C4921"/>
  <c r="C4922"/>
  <c r="C4923"/>
  <c r="C4924"/>
  <c r="C4925"/>
  <c r="C4926"/>
  <c r="C4927"/>
  <c r="C4928"/>
  <c r="C4929"/>
  <c r="C4930"/>
  <c r="C4931"/>
  <c r="C4932"/>
  <c r="C4933"/>
  <c r="C4934"/>
  <c r="C4935"/>
  <c r="C4936"/>
  <c r="C4937"/>
  <c r="C4938"/>
  <c r="C4939"/>
  <c r="C4940"/>
  <c r="C4941"/>
  <c r="C4942"/>
  <c r="C4943"/>
  <c r="C4944"/>
  <c r="C4945"/>
  <c r="C4946"/>
  <c r="C4947"/>
  <c r="C4948"/>
  <c r="C4949"/>
  <c r="C4950"/>
  <c r="C4951"/>
  <c r="C4952"/>
  <c r="C4953"/>
  <c r="C4954"/>
  <c r="C4955"/>
  <c r="C4956"/>
  <c r="C4957"/>
  <c r="C4958"/>
  <c r="C4959"/>
  <c r="C4960"/>
  <c r="C4961"/>
  <c r="C4962"/>
  <c r="C4963"/>
  <c r="C4964"/>
  <c r="C4965"/>
  <c r="C4966"/>
  <c r="C4967"/>
  <c r="C4968"/>
  <c r="C4969"/>
  <c r="C4970"/>
  <c r="C4971"/>
  <c r="C4972"/>
  <c r="C4973"/>
  <c r="C4974"/>
  <c r="C4975"/>
  <c r="C4976"/>
  <c r="C4977"/>
  <c r="C4978"/>
  <c r="C4979"/>
  <c r="C4980"/>
  <c r="C4981"/>
  <c r="C4982"/>
  <c r="C4983"/>
  <c r="C4984"/>
  <c r="C4985"/>
  <c r="C4986"/>
  <c r="C4987"/>
  <c r="C4988"/>
  <c r="C4989"/>
  <c r="C4990"/>
  <c r="C4991"/>
  <c r="C4992"/>
  <c r="C4993"/>
  <c r="C4994"/>
  <c r="C4995"/>
  <c r="C4996"/>
  <c r="C4997"/>
  <c r="C4998"/>
  <c r="C4999"/>
  <c r="C5000"/>
  <c r="C5001"/>
  <c r="C5002"/>
  <c r="C5003"/>
  <c r="C5004"/>
  <c r="C5005"/>
  <c r="C5006"/>
  <c r="C5007"/>
  <c r="C5008"/>
  <c r="C5009"/>
  <c r="C5010"/>
  <c r="C5011"/>
  <c r="C5012"/>
  <c r="C5013"/>
  <c r="C5014"/>
  <c r="C5015"/>
  <c r="C5016"/>
  <c r="C5017"/>
  <c r="C5018"/>
  <c r="C5019"/>
  <c r="C5020"/>
  <c r="C5021"/>
  <c r="C5022"/>
  <c r="C5023"/>
  <c r="C5024"/>
  <c r="C5025"/>
  <c r="C5026"/>
  <c r="C5027"/>
  <c r="C5028"/>
  <c r="C5029"/>
  <c r="C5030"/>
  <c r="C5031"/>
  <c r="C5032"/>
  <c r="C5033"/>
  <c r="C5034"/>
  <c r="C5035"/>
  <c r="C5036"/>
  <c r="C5037"/>
  <c r="C5038"/>
  <c r="C5039"/>
  <c r="C5040"/>
  <c r="C5041"/>
  <c r="C5042"/>
  <c r="C5043"/>
  <c r="C5044"/>
  <c r="C5045"/>
  <c r="C5046"/>
  <c r="C5047"/>
  <c r="C5048"/>
  <c r="C5049"/>
  <c r="C5050"/>
  <c r="C5051"/>
  <c r="C5052"/>
  <c r="C5053"/>
  <c r="C5054"/>
  <c r="C5055"/>
  <c r="C5056"/>
  <c r="C5057"/>
  <c r="C5058"/>
  <c r="C5059"/>
  <c r="C5060"/>
  <c r="C5061"/>
  <c r="C5062"/>
  <c r="C5063"/>
  <c r="C5064"/>
  <c r="C5065"/>
  <c r="C5066"/>
  <c r="C5067"/>
  <c r="C5068"/>
  <c r="C5069"/>
  <c r="C5070"/>
  <c r="C5071"/>
  <c r="C5072"/>
  <c r="C5073"/>
  <c r="C5074"/>
  <c r="C5075"/>
  <c r="C5076"/>
  <c r="C5077"/>
  <c r="C5078"/>
  <c r="C5079"/>
  <c r="C5080"/>
  <c r="C5081"/>
  <c r="C5082"/>
  <c r="C5083"/>
  <c r="C5084"/>
  <c r="C5085"/>
  <c r="C5086"/>
  <c r="C5087"/>
  <c r="C5088"/>
  <c r="C5089"/>
  <c r="C5090"/>
  <c r="C5091"/>
  <c r="C5092"/>
  <c r="C5093"/>
  <c r="C5094"/>
  <c r="C5095"/>
  <c r="C5096"/>
  <c r="C5097"/>
  <c r="C5098"/>
  <c r="C5099"/>
  <c r="C5100"/>
  <c r="C5101"/>
  <c r="C5102"/>
  <c r="C5103"/>
  <c r="C5104"/>
  <c r="C5105"/>
  <c r="C5106"/>
  <c r="C5107"/>
  <c r="C5108"/>
  <c r="C5109"/>
  <c r="C5110"/>
  <c r="C5111"/>
  <c r="C5112"/>
  <c r="C5113"/>
  <c r="C5114"/>
  <c r="C5115"/>
  <c r="C5116"/>
  <c r="C5117"/>
  <c r="C5118"/>
  <c r="C5119"/>
  <c r="C5120"/>
  <c r="C5121"/>
  <c r="C5122"/>
  <c r="C5123"/>
  <c r="C5124"/>
  <c r="C5125"/>
  <c r="C5126"/>
  <c r="C5127"/>
  <c r="C5128"/>
  <c r="C5129"/>
  <c r="C5130"/>
  <c r="C5131"/>
  <c r="C5132"/>
  <c r="C5133"/>
  <c r="C5134"/>
  <c r="C5135"/>
  <c r="C5136"/>
  <c r="C5137"/>
  <c r="C5138"/>
  <c r="C5139"/>
  <c r="C5140"/>
  <c r="C5141"/>
  <c r="C5142"/>
  <c r="C5143"/>
  <c r="C5144"/>
  <c r="C5145"/>
  <c r="C5146"/>
  <c r="C5147"/>
  <c r="C5148"/>
  <c r="C5149"/>
  <c r="C5150"/>
  <c r="C5151"/>
  <c r="C5152"/>
  <c r="C5153"/>
  <c r="C5154"/>
  <c r="C5155"/>
  <c r="C5156"/>
  <c r="C5157"/>
  <c r="C5158"/>
  <c r="C5159"/>
  <c r="C5160"/>
  <c r="C5161"/>
  <c r="C5162"/>
  <c r="C5163"/>
  <c r="C5164"/>
  <c r="C5165"/>
  <c r="C5166"/>
  <c r="C5167"/>
  <c r="C5168"/>
  <c r="C5169"/>
  <c r="C5170"/>
  <c r="C5171"/>
  <c r="C5172"/>
  <c r="C5173"/>
  <c r="C5174"/>
  <c r="C5175"/>
  <c r="C5176"/>
  <c r="C5177"/>
  <c r="C5178"/>
  <c r="C5179"/>
  <c r="C5180"/>
  <c r="C5181"/>
  <c r="C5182"/>
  <c r="C5183"/>
  <c r="C5184"/>
  <c r="C5185"/>
  <c r="C5186"/>
  <c r="C5187"/>
  <c r="C5188"/>
  <c r="C5189"/>
  <c r="C5190"/>
  <c r="C5191"/>
  <c r="C5192"/>
  <c r="C5193"/>
  <c r="C5194"/>
  <c r="C5195"/>
  <c r="C5196"/>
  <c r="C5197"/>
  <c r="C5198"/>
  <c r="C5199"/>
  <c r="C5200"/>
  <c r="C5201"/>
  <c r="C5202"/>
  <c r="C5203"/>
  <c r="C5204"/>
  <c r="C5205"/>
  <c r="C5206"/>
  <c r="C5207"/>
  <c r="C5208"/>
  <c r="C5209"/>
  <c r="C5210"/>
  <c r="C5211"/>
  <c r="C5212"/>
  <c r="C5213"/>
  <c r="C5214"/>
  <c r="C5215"/>
  <c r="C5216"/>
  <c r="C5217"/>
  <c r="C5218"/>
  <c r="C5219"/>
  <c r="C5220"/>
  <c r="C5221"/>
  <c r="C5222"/>
  <c r="C5223"/>
  <c r="C5224"/>
  <c r="C5225"/>
  <c r="C5226"/>
  <c r="C5227"/>
  <c r="C5228"/>
  <c r="C5229"/>
  <c r="C5230"/>
  <c r="C5231"/>
  <c r="C5232"/>
  <c r="C5233"/>
  <c r="C5234"/>
  <c r="C5235"/>
  <c r="C5236"/>
  <c r="C5237"/>
  <c r="C5238"/>
  <c r="C5239"/>
  <c r="C5240"/>
  <c r="C5241"/>
  <c r="C5242"/>
  <c r="C5243"/>
  <c r="C5244"/>
  <c r="C5245"/>
  <c r="C5246"/>
  <c r="C5247"/>
  <c r="C5248"/>
  <c r="C5249"/>
  <c r="C5250"/>
  <c r="C5251"/>
  <c r="C5252"/>
  <c r="C5253"/>
  <c r="C5254"/>
  <c r="C5255"/>
  <c r="C5256"/>
  <c r="C5257"/>
  <c r="C5258"/>
  <c r="C5259"/>
  <c r="C5260"/>
  <c r="C5261"/>
  <c r="C5262"/>
  <c r="C5263"/>
  <c r="C5264"/>
  <c r="C5265"/>
  <c r="C5266"/>
  <c r="C5267"/>
  <c r="C5268"/>
  <c r="C5269"/>
  <c r="C5270"/>
  <c r="C5271"/>
  <c r="C5272"/>
  <c r="C5273"/>
  <c r="C5274"/>
  <c r="C5275"/>
  <c r="C5276"/>
  <c r="C5277"/>
  <c r="C5278"/>
  <c r="C5279"/>
  <c r="C5280"/>
  <c r="C5281"/>
  <c r="C5282"/>
  <c r="C5283"/>
  <c r="C5284"/>
  <c r="C5285"/>
  <c r="C5286"/>
  <c r="C5287"/>
  <c r="C5288"/>
  <c r="C5289"/>
  <c r="C5290"/>
  <c r="C5291"/>
  <c r="C5292"/>
  <c r="C5293"/>
  <c r="C5294"/>
  <c r="C5295"/>
  <c r="C5296"/>
  <c r="C5297"/>
  <c r="C5298"/>
  <c r="C5299"/>
  <c r="C5300"/>
  <c r="C5301"/>
  <c r="C5302"/>
  <c r="C5303"/>
  <c r="C5304"/>
  <c r="C5305"/>
  <c r="C5306"/>
  <c r="C5307"/>
  <c r="C5308"/>
  <c r="C5309"/>
  <c r="C5310"/>
  <c r="C5311"/>
  <c r="C5312"/>
  <c r="C5313"/>
  <c r="C5314"/>
  <c r="C5315"/>
  <c r="C5316"/>
  <c r="C5317"/>
  <c r="C5318"/>
  <c r="C5319"/>
  <c r="C5320"/>
  <c r="C5321"/>
  <c r="C5322"/>
  <c r="C5323"/>
  <c r="C5324"/>
  <c r="C5325"/>
  <c r="C5326"/>
  <c r="C5327"/>
  <c r="C5328"/>
  <c r="C5329"/>
  <c r="C5330"/>
  <c r="C5331"/>
  <c r="C5332"/>
  <c r="C5333"/>
  <c r="C5334"/>
  <c r="C5335"/>
  <c r="C5336"/>
  <c r="C5337"/>
  <c r="C5338"/>
  <c r="C5339"/>
  <c r="C5340"/>
  <c r="C5341"/>
  <c r="C5342"/>
  <c r="C5343"/>
  <c r="C5344"/>
  <c r="C5345"/>
  <c r="C5346"/>
  <c r="C5347"/>
  <c r="C5348"/>
  <c r="C5349"/>
  <c r="C5350"/>
  <c r="C5351"/>
  <c r="C5352"/>
  <c r="C5353"/>
  <c r="C5354"/>
  <c r="C5355"/>
  <c r="C5356"/>
  <c r="C5357"/>
  <c r="C5358"/>
  <c r="C5359"/>
  <c r="C5360"/>
  <c r="C5361"/>
  <c r="C5362"/>
  <c r="C5363"/>
  <c r="C5364"/>
  <c r="C5365"/>
  <c r="C5366"/>
  <c r="C5367"/>
  <c r="C5368"/>
  <c r="C5369"/>
  <c r="C5370"/>
  <c r="C5371"/>
  <c r="C5372"/>
  <c r="C5373"/>
  <c r="C5374"/>
  <c r="C5375"/>
  <c r="C5376"/>
  <c r="C5377"/>
  <c r="C5378"/>
  <c r="C5379"/>
  <c r="C5380"/>
  <c r="C5381"/>
  <c r="C5382"/>
  <c r="C5383"/>
  <c r="C5384"/>
  <c r="C5385"/>
  <c r="C5386"/>
  <c r="C5387"/>
  <c r="C5388"/>
  <c r="C5389"/>
  <c r="C5390"/>
  <c r="C5391"/>
  <c r="C5392"/>
  <c r="C5393"/>
  <c r="C5394"/>
  <c r="C5395"/>
  <c r="C5396"/>
  <c r="C5397"/>
  <c r="C5398"/>
  <c r="C5399"/>
  <c r="C5400"/>
  <c r="C5401"/>
  <c r="C5402"/>
  <c r="C5403"/>
  <c r="C5404"/>
  <c r="C5405"/>
  <c r="C5406"/>
  <c r="C5407"/>
  <c r="C5408"/>
  <c r="C5409"/>
  <c r="C5410"/>
  <c r="C5411"/>
  <c r="C5412"/>
  <c r="C5413"/>
  <c r="C5414"/>
  <c r="C5415"/>
  <c r="C5416"/>
  <c r="C5417"/>
  <c r="C5418"/>
  <c r="C5419"/>
  <c r="C5420"/>
  <c r="C5421"/>
  <c r="C5422"/>
  <c r="C5423"/>
  <c r="C5424"/>
  <c r="C5425"/>
  <c r="C5426"/>
  <c r="C5427"/>
  <c r="C5428"/>
  <c r="C5429"/>
  <c r="C5430"/>
  <c r="C5431"/>
  <c r="C5432"/>
  <c r="C5433"/>
  <c r="C5434"/>
  <c r="C5435"/>
  <c r="C5436"/>
  <c r="C5437"/>
  <c r="C5438"/>
  <c r="C5439"/>
  <c r="C5440"/>
  <c r="C5441"/>
  <c r="C5442"/>
  <c r="C5443"/>
  <c r="C5444"/>
  <c r="C5445"/>
  <c r="C5446"/>
  <c r="C5447"/>
  <c r="C5448"/>
  <c r="C5449"/>
  <c r="C5450"/>
  <c r="C5451"/>
  <c r="C5452"/>
  <c r="C5453"/>
  <c r="C5454"/>
  <c r="C5455"/>
  <c r="C5456"/>
  <c r="C5457"/>
  <c r="C5458"/>
  <c r="C5459"/>
  <c r="C5460"/>
  <c r="C5461"/>
  <c r="C5462"/>
  <c r="C5463"/>
  <c r="C5464"/>
  <c r="C5465"/>
  <c r="C5466"/>
  <c r="C5467"/>
  <c r="C5468"/>
  <c r="C5469"/>
  <c r="C5470"/>
  <c r="C5471"/>
  <c r="C5472"/>
  <c r="C5473"/>
  <c r="C5474"/>
  <c r="C5475"/>
  <c r="C5476"/>
  <c r="C5477"/>
  <c r="C5478"/>
  <c r="C5479"/>
  <c r="C5480"/>
  <c r="C5481"/>
  <c r="C5482"/>
  <c r="C5483"/>
  <c r="C5484"/>
  <c r="C5485"/>
  <c r="C5486"/>
  <c r="C5487"/>
  <c r="C5488"/>
  <c r="C5489"/>
  <c r="C5490"/>
  <c r="C5491"/>
  <c r="C5492"/>
  <c r="C5493"/>
  <c r="C5494"/>
  <c r="C5495"/>
  <c r="C5496"/>
  <c r="C5497"/>
  <c r="C5498"/>
  <c r="C5499"/>
  <c r="C5500"/>
  <c r="C5501"/>
  <c r="C5502"/>
  <c r="C5503"/>
  <c r="C5504"/>
  <c r="C5505"/>
  <c r="C5506"/>
  <c r="C5507"/>
  <c r="C5508"/>
  <c r="C5509"/>
  <c r="C5510"/>
  <c r="C5511"/>
  <c r="C5512"/>
  <c r="C5513"/>
  <c r="C5514"/>
  <c r="C5515"/>
  <c r="C5516"/>
  <c r="C5517"/>
  <c r="C5518"/>
  <c r="C5519"/>
  <c r="C5520"/>
  <c r="C5521"/>
  <c r="C5522"/>
  <c r="C5523"/>
  <c r="C5524"/>
  <c r="C5525"/>
  <c r="C5526"/>
  <c r="C5527"/>
  <c r="C5528"/>
  <c r="C5529"/>
  <c r="C5530"/>
  <c r="C5531"/>
  <c r="C5532"/>
  <c r="C5533"/>
  <c r="C5534"/>
  <c r="C5535"/>
  <c r="C5536"/>
  <c r="C5537"/>
  <c r="C5538"/>
  <c r="C5539"/>
  <c r="C5540"/>
  <c r="C5541"/>
  <c r="C5542"/>
  <c r="C5543"/>
  <c r="C5544"/>
  <c r="C5545"/>
  <c r="C5546"/>
  <c r="C5547"/>
  <c r="C5548"/>
  <c r="C5549"/>
  <c r="C5550"/>
  <c r="C5551"/>
  <c r="C5552"/>
  <c r="C5553"/>
  <c r="C5554"/>
  <c r="C5555"/>
  <c r="C5556"/>
  <c r="C5557"/>
  <c r="C5558"/>
  <c r="C5559"/>
  <c r="C5560"/>
  <c r="C5561"/>
  <c r="C5562"/>
  <c r="C5563"/>
  <c r="C5564"/>
  <c r="C5565"/>
  <c r="C5566"/>
  <c r="C5567"/>
  <c r="C5568"/>
  <c r="C5569"/>
  <c r="C5570"/>
  <c r="C5571"/>
  <c r="C5572"/>
  <c r="C5573"/>
  <c r="C5574"/>
  <c r="C5575"/>
  <c r="C5576"/>
  <c r="C5577"/>
  <c r="C5578"/>
  <c r="C5579"/>
  <c r="C5580"/>
  <c r="C5581"/>
  <c r="C5582"/>
  <c r="C5583"/>
  <c r="C5584"/>
  <c r="C5585"/>
  <c r="C5586"/>
  <c r="C5587"/>
  <c r="C5588"/>
  <c r="C5589"/>
  <c r="C5590"/>
  <c r="C5591"/>
  <c r="C5592"/>
  <c r="C5593"/>
  <c r="C5594"/>
  <c r="C5595"/>
  <c r="C5596"/>
  <c r="C5597"/>
  <c r="C5598"/>
  <c r="C5599"/>
  <c r="C5600"/>
  <c r="C5601"/>
  <c r="C5602"/>
  <c r="C5603"/>
  <c r="C5604"/>
  <c r="C5605"/>
  <c r="C5606"/>
  <c r="C5607"/>
  <c r="C5608"/>
  <c r="C5609"/>
  <c r="C5610"/>
  <c r="C5611"/>
  <c r="C5612"/>
  <c r="C5613"/>
  <c r="C5614"/>
  <c r="C5615"/>
  <c r="C5616"/>
  <c r="C5617"/>
  <c r="C5618"/>
  <c r="C5619"/>
  <c r="C5620"/>
  <c r="C5621"/>
  <c r="C5622"/>
  <c r="C5623"/>
  <c r="C5624"/>
  <c r="C5625"/>
  <c r="C5626"/>
  <c r="C5627"/>
  <c r="C5628"/>
  <c r="C5629"/>
  <c r="C5630"/>
  <c r="C5631"/>
  <c r="C5632"/>
  <c r="C5633"/>
  <c r="C5634"/>
  <c r="C5635"/>
  <c r="C5636"/>
  <c r="C5637"/>
  <c r="C5638"/>
  <c r="C5639"/>
  <c r="C5640"/>
  <c r="C5641"/>
  <c r="C5642"/>
  <c r="C5643"/>
  <c r="C5644"/>
  <c r="C5645"/>
  <c r="C5646"/>
  <c r="C5647"/>
  <c r="C5648"/>
  <c r="C5649"/>
  <c r="C5650"/>
  <c r="C5651"/>
  <c r="C5652"/>
  <c r="C5653"/>
  <c r="C5654"/>
  <c r="C5655"/>
  <c r="C5656"/>
  <c r="C5657"/>
  <c r="C5658"/>
  <c r="C5659"/>
  <c r="C5660"/>
  <c r="C5661"/>
  <c r="C5662"/>
  <c r="C5663"/>
  <c r="C5664"/>
  <c r="C5665"/>
  <c r="C5666"/>
  <c r="C5667"/>
  <c r="C5668"/>
  <c r="C5669"/>
  <c r="C5670"/>
  <c r="C5671"/>
  <c r="C5672"/>
  <c r="C5673"/>
  <c r="C5674"/>
  <c r="C5675"/>
  <c r="C5676"/>
  <c r="C5677"/>
  <c r="C5678"/>
  <c r="C5679"/>
  <c r="C5680"/>
  <c r="C5681"/>
  <c r="C5682"/>
  <c r="C5683"/>
  <c r="C5684"/>
  <c r="C5685"/>
  <c r="C5686"/>
  <c r="C5687"/>
  <c r="C5688"/>
  <c r="C5689"/>
  <c r="C5690"/>
  <c r="C5691"/>
  <c r="C5692"/>
  <c r="C5693"/>
  <c r="C5694"/>
  <c r="C5695"/>
  <c r="C5696"/>
  <c r="C5697"/>
  <c r="C5698"/>
  <c r="C5699"/>
  <c r="C5700"/>
  <c r="C5701"/>
  <c r="C5702"/>
  <c r="C5703"/>
  <c r="C5704"/>
  <c r="C5705"/>
  <c r="C5706"/>
  <c r="C5707"/>
  <c r="C5708"/>
  <c r="C5709"/>
  <c r="C5710"/>
  <c r="C5711"/>
  <c r="C5712"/>
  <c r="C5713"/>
  <c r="C5714"/>
  <c r="C5715"/>
  <c r="C5716"/>
  <c r="C5717"/>
  <c r="C5718"/>
  <c r="C5719"/>
  <c r="C5720"/>
  <c r="C5721"/>
  <c r="C5722"/>
  <c r="C5723"/>
  <c r="C5724"/>
  <c r="C5725"/>
  <c r="C5726"/>
  <c r="C5727"/>
  <c r="C5728"/>
  <c r="C5729"/>
  <c r="C5730"/>
  <c r="C5731"/>
  <c r="C5732"/>
  <c r="C5733"/>
  <c r="C5734"/>
  <c r="C5735"/>
  <c r="C5736"/>
  <c r="C5737"/>
  <c r="C5738"/>
  <c r="C5739"/>
  <c r="C5740"/>
  <c r="C5741"/>
  <c r="C5742"/>
  <c r="C5743"/>
  <c r="C5744"/>
  <c r="C5745"/>
  <c r="C5746"/>
  <c r="C5747"/>
  <c r="C5748"/>
  <c r="C5749"/>
  <c r="C5750"/>
  <c r="C5751"/>
  <c r="C5752"/>
  <c r="C5753"/>
  <c r="C5754"/>
  <c r="C5755"/>
  <c r="C5756"/>
  <c r="C5757"/>
  <c r="C5758"/>
  <c r="C5759"/>
  <c r="C5760"/>
  <c r="C5761"/>
  <c r="C5762"/>
  <c r="C5763"/>
  <c r="C5764"/>
  <c r="C5765"/>
  <c r="C5766"/>
  <c r="C5767"/>
  <c r="C5768"/>
  <c r="C5769"/>
  <c r="C5770"/>
  <c r="C5771"/>
  <c r="C5772"/>
  <c r="C5773"/>
  <c r="C5774"/>
  <c r="C5775"/>
  <c r="C5776"/>
  <c r="C5777"/>
  <c r="C5778"/>
  <c r="C5779"/>
  <c r="C5780"/>
  <c r="C5781"/>
  <c r="C5782"/>
  <c r="C5783"/>
  <c r="C5784"/>
  <c r="C5785"/>
  <c r="C5786"/>
  <c r="C5787"/>
  <c r="C5788"/>
  <c r="C5789"/>
  <c r="C5790"/>
  <c r="C5791"/>
  <c r="C5792"/>
  <c r="C5793"/>
  <c r="C5794"/>
  <c r="C5795"/>
  <c r="C5796"/>
  <c r="C5797"/>
  <c r="C5798"/>
  <c r="C5799"/>
  <c r="C5800"/>
  <c r="C5801"/>
  <c r="C5802"/>
  <c r="C5803"/>
  <c r="C5804"/>
  <c r="C5805"/>
  <c r="C5806"/>
  <c r="C5807"/>
  <c r="C5808"/>
  <c r="C5809"/>
  <c r="C5810"/>
  <c r="C5811"/>
  <c r="C5812"/>
  <c r="C5813"/>
  <c r="C5814"/>
  <c r="C5815"/>
  <c r="C5816"/>
  <c r="C5817"/>
  <c r="C5818"/>
  <c r="C5819"/>
  <c r="C5820"/>
  <c r="C5821"/>
  <c r="C5822"/>
  <c r="C5823"/>
  <c r="C5824"/>
  <c r="C5825"/>
  <c r="C5826"/>
  <c r="C5827"/>
  <c r="C5828"/>
  <c r="C5829"/>
  <c r="C5830"/>
  <c r="C5831"/>
  <c r="C5832"/>
  <c r="C5833"/>
  <c r="C5834"/>
  <c r="C5835"/>
  <c r="C5836"/>
  <c r="C5837"/>
  <c r="C5838"/>
  <c r="C5839"/>
  <c r="C5840"/>
  <c r="C5841"/>
  <c r="C5842"/>
  <c r="C5843"/>
  <c r="C5844"/>
  <c r="C5845"/>
  <c r="C5846"/>
  <c r="C5847"/>
  <c r="C5848"/>
  <c r="C5849"/>
  <c r="C5850"/>
  <c r="C5851"/>
  <c r="C5852"/>
  <c r="C5853"/>
  <c r="C5854"/>
  <c r="C5855"/>
  <c r="C5856"/>
  <c r="C5857"/>
  <c r="C5858"/>
  <c r="C5859"/>
  <c r="C5860"/>
  <c r="C5861"/>
  <c r="C5862"/>
  <c r="C5863"/>
  <c r="C5864"/>
  <c r="C5865"/>
  <c r="C5866"/>
  <c r="C5867"/>
  <c r="C5868"/>
  <c r="C5869"/>
  <c r="C5870"/>
  <c r="C5871"/>
  <c r="C5872"/>
  <c r="C5873"/>
  <c r="C5874"/>
  <c r="C5875"/>
  <c r="C5876"/>
  <c r="C5877"/>
  <c r="C5878"/>
  <c r="C5879"/>
  <c r="C5880"/>
  <c r="C5881"/>
  <c r="C5882"/>
  <c r="C5883"/>
  <c r="C5884"/>
  <c r="C5885"/>
  <c r="C5886"/>
  <c r="C5887"/>
  <c r="C5888"/>
  <c r="C5889"/>
  <c r="C5890"/>
  <c r="C5891"/>
  <c r="C5892"/>
  <c r="C5893"/>
  <c r="C5894"/>
  <c r="C5895"/>
  <c r="C5896"/>
  <c r="C5897"/>
  <c r="C5898"/>
  <c r="C5899"/>
  <c r="C5900"/>
  <c r="C5901"/>
  <c r="C5902"/>
  <c r="C5903"/>
  <c r="C5904"/>
  <c r="C5905"/>
  <c r="C5906"/>
  <c r="C5907"/>
  <c r="C5908"/>
  <c r="C5909"/>
  <c r="C5910"/>
  <c r="C5911"/>
  <c r="C5912"/>
  <c r="C5913"/>
  <c r="C5914"/>
  <c r="C5915"/>
  <c r="C5916"/>
  <c r="C5917"/>
  <c r="C5918"/>
  <c r="C5919"/>
  <c r="C5920"/>
  <c r="C5921"/>
  <c r="C5922"/>
  <c r="C5923"/>
  <c r="C5924"/>
  <c r="C5925"/>
  <c r="C5926"/>
  <c r="C5927"/>
  <c r="C5928"/>
  <c r="C5929"/>
  <c r="C5930"/>
  <c r="C5931"/>
  <c r="C5932"/>
  <c r="C5933"/>
  <c r="C5934"/>
  <c r="C5935"/>
  <c r="C5936"/>
  <c r="C5937"/>
  <c r="C5938"/>
  <c r="C5939"/>
  <c r="C5940"/>
  <c r="C5941"/>
  <c r="C5942"/>
  <c r="C5943"/>
  <c r="C5944"/>
  <c r="C5945"/>
  <c r="C5946"/>
  <c r="C5947"/>
  <c r="C5948"/>
  <c r="C5949"/>
  <c r="C5950"/>
  <c r="C5951"/>
  <c r="C5952"/>
  <c r="C5953"/>
  <c r="C5954"/>
  <c r="C5955"/>
  <c r="C5956"/>
  <c r="C5957"/>
  <c r="C5958"/>
  <c r="C5959"/>
  <c r="C5960"/>
  <c r="C5961"/>
  <c r="C5962"/>
  <c r="C5963"/>
  <c r="C5964"/>
  <c r="C5965"/>
  <c r="C5966"/>
  <c r="C5967"/>
  <c r="C5968"/>
  <c r="C5969"/>
  <c r="C5970"/>
  <c r="C5971"/>
  <c r="C5972"/>
  <c r="C5973"/>
  <c r="C5974"/>
  <c r="C5975"/>
  <c r="C5976"/>
  <c r="C5977"/>
  <c r="C5978"/>
  <c r="C5979"/>
  <c r="C5980"/>
  <c r="C5981"/>
  <c r="C5982"/>
  <c r="C5983"/>
  <c r="C5984"/>
  <c r="C5985"/>
  <c r="C5986"/>
  <c r="C5987"/>
  <c r="C5988"/>
  <c r="C5989"/>
  <c r="C5990"/>
  <c r="C5991"/>
  <c r="C5992"/>
  <c r="C5993"/>
  <c r="C5994"/>
  <c r="C5995"/>
  <c r="C5996"/>
  <c r="C5997"/>
  <c r="C5998"/>
  <c r="C5999"/>
  <c r="C6000"/>
  <c r="C6001"/>
  <c r="C6002"/>
  <c r="C6003"/>
  <c r="C6004"/>
  <c r="C6005"/>
  <c r="C6006"/>
  <c r="C6007"/>
  <c r="C6008"/>
  <c r="C6009"/>
  <c r="C6010"/>
  <c r="C6011"/>
  <c r="C6012"/>
  <c r="C6013"/>
  <c r="C6014"/>
  <c r="C6015"/>
  <c r="C6016"/>
  <c r="C6017"/>
  <c r="C6018"/>
  <c r="C6019"/>
  <c r="C6020"/>
  <c r="C6021"/>
  <c r="C6022"/>
  <c r="C6023"/>
  <c r="C6024"/>
  <c r="C6025"/>
  <c r="C6026"/>
  <c r="C6027"/>
  <c r="C6028"/>
  <c r="C6029"/>
  <c r="C6030"/>
  <c r="C6031"/>
  <c r="C6032"/>
  <c r="C6033"/>
  <c r="C6034"/>
  <c r="C6035"/>
  <c r="C6036"/>
  <c r="C6037"/>
  <c r="C6038"/>
  <c r="C6039"/>
  <c r="C6040"/>
  <c r="C6041"/>
  <c r="C6042"/>
  <c r="C6043"/>
  <c r="C6044"/>
  <c r="C6045"/>
  <c r="C6046"/>
  <c r="C6047"/>
  <c r="C6048"/>
  <c r="C6049"/>
  <c r="C6050"/>
  <c r="C6051"/>
  <c r="C6052"/>
  <c r="C6053"/>
  <c r="C6054"/>
  <c r="C6055"/>
  <c r="C6056"/>
  <c r="C6057"/>
  <c r="C6058"/>
  <c r="C6059"/>
  <c r="C6060"/>
  <c r="C6061"/>
  <c r="C6062"/>
  <c r="C6063"/>
  <c r="C6064"/>
  <c r="C6065"/>
  <c r="C6066"/>
  <c r="C6067"/>
  <c r="C6068"/>
  <c r="C6069"/>
  <c r="C6070"/>
  <c r="C6071"/>
  <c r="C6072"/>
  <c r="C6073"/>
  <c r="C6074"/>
  <c r="C6075"/>
  <c r="C6076"/>
  <c r="C6077"/>
  <c r="C6078"/>
  <c r="C6079"/>
  <c r="C6080"/>
  <c r="C6081"/>
  <c r="C6082"/>
  <c r="C6083"/>
  <c r="C6084"/>
  <c r="C6085"/>
  <c r="C6086"/>
  <c r="C6087"/>
  <c r="C6088"/>
  <c r="C6089"/>
  <c r="C6090"/>
  <c r="C6091"/>
  <c r="C6092"/>
  <c r="C6093"/>
  <c r="C6094"/>
  <c r="C6095"/>
  <c r="C6096"/>
  <c r="C6097"/>
  <c r="C6098"/>
  <c r="C6099"/>
  <c r="C6100"/>
  <c r="C6101"/>
  <c r="C6102"/>
  <c r="C6103"/>
  <c r="C6104"/>
  <c r="C6105"/>
  <c r="C6106"/>
  <c r="C6107"/>
  <c r="C6108"/>
  <c r="C6109"/>
  <c r="C6110"/>
  <c r="C6111"/>
  <c r="C6112"/>
  <c r="C6113"/>
  <c r="C6114"/>
  <c r="C6115"/>
  <c r="C6116"/>
  <c r="C6117"/>
  <c r="C6118"/>
  <c r="C6119"/>
  <c r="C6120"/>
  <c r="C6121"/>
  <c r="C6122"/>
  <c r="C6123"/>
  <c r="C6124"/>
  <c r="C6125"/>
  <c r="C6126"/>
  <c r="C6127"/>
  <c r="C6128"/>
  <c r="C6129"/>
  <c r="C6130"/>
  <c r="C6131"/>
  <c r="C6132"/>
  <c r="C6133"/>
  <c r="C6134"/>
  <c r="C6135"/>
  <c r="C6136"/>
  <c r="C6137"/>
  <c r="C6138"/>
  <c r="C6139"/>
  <c r="C6140"/>
  <c r="C6141"/>
  <c r="C6142"/>
  <c r="C6143"/>
  <c r="C6144"/>
  <c r="C6145"/>
  <c r="C6146"/>
  <c r="C6147"/>
  <c r="C6148"/>
  <c r="C6149"/>
  <c r="C6150"/>
  <c r="C6151"/>
  <c r="C6152"/>
  <c r="C6153"/>
  <c r="C6154"/>
  <c r="C6155"/>
  <c r="C6156"/>
  <c r="C6157"/>
  <c r="C6158"/>
  <c r="C6159"/>
  <c r="C6160"/>
  <c r="C6161"/>
  <c r="C6162"/>
  <c r="C6163"/>
  <c r="C6164"/>
  <c r="C6165"/>
  <c r="C6166"/>
  <c r="C6167"/>
  <c r="C6168"/>
  <c r="C6169"/>
  <c r="C6170"/>
  <c r="C6171"/>
  <c r="C6172"/>
  <c r="C6173"/>
  <c r="C6174"/>
  <c r="C6175"/>
  <c r="C6176"/>
  <c r="C6177"/>
  <c r="C6178"/>
  <c r="C6179"/>
  <c r="C6180"/>
  <c r="C6181"/>
  <c r="C6182"/>
  <c r="C6183"/>
  <c r="C6184"/>
  <c r="C6185"/>
  <c r="C6186"/>
  <c r="C6187"/>
  <c r="C6188"/>
  <c r="C6189"/>
  <c r="C6190"/>
  <c r="C6191"/>
  <c r="C6192"/>
  <c r="C6193"/>
  <c r="C6194"/>
  <c r="C6195"/>
  <c r="C6196"/>
  <c r="C6197"/>
  <c r="C6198"/>
  <c r="C6199"/>
  <c r="C6200"/>
  <c r="C6201"/>
  <c r="C6202"/>
  <c r="C6203"/>
  <c r="C6204"/>
  <c r="C6205"/>
  <c r="C6206"/>
  <c r="C6207"/>
  <c r="C6208"/>
  <c r="C6209"/>
  <c r="C6210"/>
  <c r="C6211"/>
  <c r="C6212"/>
  <c r="C6213"/>
  <c r="C6214"/>
  <c r="C6215"/>
  <c r="C6216"/>
  <c r="C6217"/>
  <c r="C6218"/>
  <c r="C6219"/>
  <c r="C6220"/>
  <c r="C6221"/>
  <c r="C6222"/>
  <c r="C6223"/>
  <c r="C6224"/>
  <c r="C6225"/>
  <c r="C6226"/>
  <c r="C2"/>
  <c r="E102" i="4"/>
  <c r="G103"/>
  <c r="G102"/>
  <c r="G101"/>
  <c r="G100"/>
  <c r="G99"/>
  <c r="G98"/>
  <c r="G97"/>
  <c r="G96"/>
  <c r="D96"/>
  <c r="E119"/>
  <c r="E118"/>
  <c r="E117"/>
  <c r="E116"/>
  <c r="E115"/>
  <c r="E114"/>
  <c r="E113"/>
  <c r="E112"/>
  <c r="E111"/>
  <c r="E110"/>
  <c r="E109"/>
  <c r="E108"/>
  <c r="E107"/>
  <c r="E106"/>
  <c r="E105"/>
  <c r="E104"/>
  <c r="E103"/>
  <c r="D107"/>
  <c r="D106"/>
  <c r="D104"/>
  <c r="D103"/>
  <c r="D105"/>
  <c r="D102"/>
  <c r="D101"/>
  <c r="D100"/>
  <c r="D99"/>
  <c r="E100"/>
  <c r="E101"/>
  <c r="E99"/>
  <c r="E98"/>
  <c r="E97"/>
  <c r="E96"/>
  <c r="D98"/>
  <c r="D97"/>
  <c r="E4" i="8"/>
  <c r="C4" i="5"/>
  <c r="C30"/>
  <c r="C31"/>
  <c r="C32"/>
  <c r="C34"/>
  <c r="C37"/>
  <c r="C38"/>
  <c r="C40"/>
  <c r="C41"/>
  <c r="C44"/>
  <c r="C46"/>
  <c r="C48"/>
  <c r="C50"/>
  <c r="C52"/>
  <c r="C54"/>
  <c r="C56"/>
  <c r="C58"/>
  <c r="C60"/>
  <c r="C64"/>
  <c r="C66"/>
  <c r="C68"/>
  <c r="C72"/>
  <c r="C74"/>
  <c r="C76"/>
  <c r="C80"/>
  <c r="C82"/>
  <c r="C84"/>
  <c r="C88"/>
  <c r="C92"/>
  <c r="C93"/>
  <c r="C94"/>
  <c r="C96"/>
  <c r="C98"/>
  <c r="C101"/>
  <c r="C102"/>
  <c r="C104"/>
  <c r="C105"/>
  <c r="C107"/>
  <c r="C109"/>
  <c r="C110"/>
  <c r="C111"/>
  <c r="C112"/>
  <c r="C113"/>
  <c r="C115"/>
  <c r="C117"/>
  <c r="C118"/>
  <c r="C120"/>
  <c r="C121"/>
  <c r="C122"/>
  <c r="C123"/>
  <c r="C124"/>
  <c r="C125"/>
  <c r="C126"/>
  <c r="C127"/>
  <c r="C128"/>
  <c r="C129"/>
  <c r="C130"/>
  <c r="C131"/>
  <c r="C133"/>
  <c r="C134"/>
  <c r="C136"/>
  <c r="C137"/>
  <c r="C139"/>
  <c r="C141"/>
  <c r="C142"/>
  <c r="C143"/>
  <c r="C144"/>
  <c r="C145"/>
  <c r="C146"/>
  <c r="C149"/>
  <c r="C153"/>
  <c r="C154"/>
  <c r="C155"/>
  <c r="C156"/>
  <c r="C157"/>
  <c r="C158"/>
  <c r="C159"/>
  <c r="C160"/>
  <c r="C161"/>
  <c r="C163"/>
  <c r="C165"/>
  <c r="C166"/>
  <c r="C168"/>
  <c r="C169"/>
  <c r="C170"/>
  <c r="C171"/>
  <c r="C173"/>
  <c r="C174"/>
  <c r="C175"/>
  <c r="C176"/>
  <c r="C177"/>
  <c r="C178"/>
  <c r="C181"/>
  <c r="C182"/>
  <c r="C184"/>
  <c r="C185"/>
  <c r="C186"/>
  <c r="C187"/>
  <c r="C188"/>
  <c r="C189"/>
  <c r="C191"/>
  <c r="C192"/>
  <c r="C193"/>
  <c r="C194"/>
  <c r="C195"/>
  <c r="C196"/>
  <c r="C197"/>
  <c r="C198"/>
  <c r="C201"/>
  <c r="C202"/>
  <c r="C203"/>
  <c r="C205"/>
  <c r="C206"/>
  <c r="C208"/>
  <c r="C209"/>
  <c r="C210"/>
  <c r="C212"/>
  <c r="C213"/>
  <c r="C214"/>
  <c r="C216"/>
  <c r="C217"/>
  <c r="C218"/>
  <c r="C220"/>
  <c r="C221"/>
  <c r="C222"/>
  <c r="C224"/>
  <c r="C225"/>
  <c r="C226"/>
  <c r="C228"/>
  <c r="C229"/>
  <c r="C230"/>
  <c r="C232"/>
  <c r="C233"/>
  <c r="C234"/>
  <c r="C235"/>
  <c r="C236"/>
  <c r="C237"/>
  <c r="C238"/>
  <c r="C240"/>
  <c r="C241"/>
  <c r="C242"/>
  <c r="C244"/>
  <c r="C245"/>
  <c r="C246"/>
  <c r="C248"/>
  <c r="C249"/>
  <c r="C250"/>
  <c r="C252"/>
  <c r="C253"/>
  <c r="C254"/>
  <c r="C255"/>
  <c r="C256"/>
  <c r="C257"/>
  <c r="C258"/>
  <c r="C260"/>
  <c r="C261"/>
  <c r="C262"/>
  <c r="C263"/>
  <c r="C264"/>
  <c r="C265"/>
  <c r="C266"/>
  <c r="C268"/>
  <c r="C269"/>
  <c r="C270"/>
  <c r="C271"/>
  <c r="C272"/>
  <c r="C273"/>
  <c r="C274"/>
  <c r="C276"/>
  <c r="C277"/>
  <c r="C278"/>
  <c r="C280"/>
  <c r="C281"/>
  <c r="C282"/>
  <c r="C284"/>
  <c r="C285"/>
  <c r="C286"/>
  <c r="C287"/>
  <c r="C288"/>
  <c r="C289"/>
  <c r="C290"/>
  <c r="C292"/>
  <c r="C293"/>
  <c r="C294"/>
  <c r="C296"/>
  <c r="C297"/>
  <c r="C298"/>
  <c r="C300"/>
  <c r="C301"/>
  <c r="C303"/>
  <c r="C304"/>
  <c r="C305"/>
  <c r="C306"/>
  <c r="C307"/>
  <c r="C308"/>
  <c r="C309"/>
  <c r="C310"/>
  <c r="C312"/>
  <c r="C313"/>
  <c r="C314"/>
  <c r="C315"/>
  <c r="C316"/>
  <c r="C317"/>
  <c r="C318"/>
  <c r="C320"/>
  <c r="C321"/>
  <c r="C322"/>
  <c r="C323"/>
  <c r="C324"/>
  <c r="C325"/>
  <c r="C326"/>
  <c r="C328"/>
  <c r="C329"/>
  <c r="C330"/>
  <c r="C331"/>
  <c r="C332"/>
  <c r="C333"/>
  <c r="C334"/>
  <c r="C335"/>
  <c r="C336"/>
  <c r="C337"/>
  <c r="C338"/>
  <c r="C339"/>
  <c r="C340"/>
  <c r="C341"/>
  <c r="C342"/>
  <c r="C343"/>
  <c r="C344"/>
  <c r="C345"/>
  <c r="C346"/>
  <c r="C347"/>
  <c r="C348"/>
  <c r="C349"/>
  <c r="C350"/>
  <c r="C351"/>
  <c r="C352"/>
  <c r="C353"/>
  <c r="C354"/>
  <c r="C355"/>
  <c r="C356"/>
  <c r="C358"/>
  <c r="C360"/>
  <c r="C361"/>
  <c r="C362"/>
  <c r="C363"/>
  <c r="C364"/>
  <c r="C365"/>
  <c r="C366"/>
  <c r="C367"/>
  <c r="C368"/>
  <c r="C369"/>
  <c r="C370"/>
  <c r="C371"/>
  <c r="C372"/>
  <c r="C373"/>
  <c r="C374"/>
  <c r="C375"/>
  <c r="C376"/>
  <c r="C377"/>
  <c r="C378"/>
  <c r="C379"/>
  <c r="C380"/>
  <c r="C381"/>
  <c r="C382"/>
  <c r="C383"/>
  <c r="C384"/>
  <c r="C385"/>
  <c r="C386"/>
  <c r="C387"/>
  <c r="C388"/>
  <c r="C389"/>
  <c r="C390"/>
  <c r="C391"/>
  <c r="C392"/>
  <c r="C393"/>
  <c r="C394"/>
  <c r="C395"/>
  <c r="C396"/>
  <c r="C397"/>
  <c r="C398"/>
  <c r="C399"/>
  <c r="C400"/>
  <c r="C401"/>
  <c r="C402"/>
  <c r="C403"/>
  <c r="C404"/>
  <c r="C405"/>
  <c r="C406"/>
  <c r="C407"/>
  <c r="C408"/>
  <c r="C409"/>
  <c r="C410"/>
  <c r="C411"/>
  <c r="C412"/>
  <c r="C413"/>
  <c r="C414"/>
  <c r="C415"/>
  <c r="C416"/>
  <c r="C417"/>
  <c r="C418"/>
  <c r="C419"/>
  <c r="C420"/>
  <c r="C421"/>
  <c r="C422"/>
  <c r="C423"/>
  <c r="C424"/>
  <c r="C425"/>
  <c r="C426"/>
  <c r="C427"/>
  <c r="C428"/>
  <c r="C429"/>
  <c r="C430"/>
  <c r="C431"/>
  <c r="C432"/>
  <c r="C433"/>
  <c r="C434"/>
  <c r="C435"/>
  <c r="C436"/>
  <c r="C437"/>
  <c r="C438"/>
  <c r="C439"/>
  <c r="C440"/>
  <c r="C441"/>
  <c r="C442"/>
  <c r="C443"/>
  <c r="C444"/>
  <c r="C445"/>
  <c r="C446"/>
  <c r="C447"/>
  <c r="C448"/>
  <c r="C449"/>
  <c r="C450"/>
  <c r="C451"/>
  <c r="C452"/>
  <c r="C453"/>
  <c r="C454"/>
  <c r="C455"/>
  <c r="C456"/>
  <c r="C457"/>
  <c r="C458"/>
  <c r="C459"/>
  <c r="C460"/>
  <c r="C461"/>
  <c r="C462"/>
  <c r="C463"/>
  <c r="C464"/>
  <c r="C465"/>
  <c r="C466"/>
  <c r="C467"/>
  <c r="C468"/>
  <c r="C469"/>
  <c r="C470"/>
  <c r="C471"/>
  <c r="C472"/>
  <c r="C473"/>
  <c r="C474"/>
  <c r="C475"/>
  <c r="C476"/>
  <c r="C477"/>
  <c r="C478"/>
  <c r="C479"/>
  <c r="C480"/>
  <c r="C481"/>
  <c r="C482"/>
  <c r="C483"/>
  <c r="C484"/>
  <c r="C485"/>
  <c r="C486"/>
  <c r="C487"/>
  <c r="C488"/>
  <c r="C489"/>
  <c r="C490"/>
  <c r="C491"/>
  <c r="C492"/>
  <c r="C493"/>
  <c r="C494"/>
  <c r="C495"/>
  <c r="C496"/>
  <c r="C497"/>
  <c r="C498"/>
  <c r="C499"/>
  <c r="C500"/>
  <c r="C501"/>
  <c r="C502"/>
  <c r="C503"/>
  <c r="C504"/>
  <c r="C505"/>
  <c r="C506"/>
  <c r="C507"/>
  <c r="C508"/>
  <c r="C509"/>
  <c r="C510"/>
  <c r="C511"/>
  <c r="C512"/>
  <c r="C513"/>
  <c r="C514"/>
  <c r="C515"/>
  <c r="C516"/>
  <c r="C517"/>
  <c r="C518"/>
  <c r="C519"/>
  <c r="C520"/>
  <c r="C521"/>
  <c r="C522"/>
  <c r="C523"/>
  <c r="C524"/>
  <c r="C525"/>
  <c r="C526"/>
  <c r="C527"/>
  <c r="C528"/>
  <c r="C529"/>
  <c r="C530"/>
  <c r="C531"/>
  <c r="C532"/>
  <c r="C533"/>
  <c r="C534"/>
  <c r="C535"/>
  <c r="C536"/>
  <c r="C537"/>
  <c r="C538"/>
  <c r="C539"/>
  <c r="C540"/>
  <c r="C541"/>
  <c r="C542"/>
  <c r="C543"/>
  <c r="C544"/>
  <c r="C545"/>
  <c r="C546"/>
  <c r="C547"/>
  <c r="C548"/>
  <c r="C549"/>
  <c r="C550"/>
  <c r="C551"/>
  <c r="C552"/>
  <c r="C553"/>
  <c r="C554"/>
  <c r="C555"/>
  <c r="C556"/>
  <c r="C557"/>
  <c r="C558"/>
  <c r="C559"/>
  <c r="C560"/>
  <c r="C561"/>
  <c r="C562"/>
  <c r="C563"/>
  <c r="C564"/>
  <c r="C565"/>
  <c r="C566"/>
  <c r="C567"/>
  <c r="C568"/>
  <c r="C569"/>
  <c r="C570"/>
  <c r="C571"/>
  <c r="C572"/>
  <c r="C573"/>
  <c r="C574"/>
  <c r="C575"/>
  <c r="C576"/>
  <c r="C577"/>
  <c r="C578"/>
  <c r="C579"/>
  <c r="C580"/>
  <c r="C581"/>
  <c r="C582"/>
  <c r="C583"/>
  <c r="C584"/>
  <c r="C585"/>
  <c r="C586"/>
  <c r="C587"/>
  <c r="C588"/>
  <c r="C589"/>
  <c r="C590"/>
  <c r="C591"/>
  <c r="C592"/>
  <c r="C593"/>
  <c r="C594"/>
  <c r="C595"/>
  <c r="C596"/>
  <c r="C597"/>
  <c r="C598"/>
  <c r="C599"/>
  <c r="C600"/>
  <c r="C601"/>
  <c r="C602"/>
  <c r="C603"/>
  <c r="C604"/>
  <c r="C605"/>
  <c r="C606"/>
  <c r="C607"/>
  <c r="C608"/>
  <c r="C609"/>
  <c r="C610"/>
  <c r="C611"/>
  <c r="C612"/>
  <c r="C613"/>
  <c r="C614"/>
  <c r="C615"/>
  <c r="C616"/>
  <c r="C617"/>
  <c r="C618"/>
  <c r="C619"/>
  <c r="C620"/>
  <c r="C621"/>
  <c r="C622"/>
  <c r="C623"/>
  <c r="C624"/>
  <c r="C625"/>
  <c r="C626"/>
  <c r="C627"/>
  <c r="C628"/>
  <c r="C629"/>
  <c r="C630"/>
  <c r="C631"/>
  <c r="C632"/>
  <c r="C633"/>
  <c r="C634"/>
  <c r="C635"/>
  <c r="C636"/>
  <c r="C637"/>
  <c r="C638"/>
  <c r="C639"/>
  <c r="C640"/>
  <c r="C641"/>
  <c r="C642"/>
  <c r="C643"/>
  <c r="C644"/>
  <c r="C645"/>
  <c r="C646"/>
  <c r="C647"/>
  <c r="C648"/>
  <c r="C649"/>
  <c r="C650"/>
  <c r="C651"/>
  <c r="C652"/>
  <c r="C653"/>
  <c r="C654"/>
  <c r="C655"/>
  <c r="C656"/>
  <c r="C657"/>
  <c r="C658"/>
  <c r="C659"/>
  <c r="C660"/>
  <c r="C661"/>
  <c r="C662"/>
  <c r="C663"/>
  <c r="C664"/>
  <c r="C665"/>
  <c r="C666"/>
  <c r="C667"/>
  <c r="C668"/>
  <c r="C669"/>
  <c r="C670"/>
  <c r="C671"/>
  <c r="C672"/>
  <c r="C673"/>
  <c r="C674"/>
  <c r="C675"/>
  <c r="C676"/>
  <c r="C677"/>
  <c r="C678"/>
  <c r="C679"/>
  <c r="C680"/>
  <c r="C681"/>
  <c r="C682"/>
  <c r="C683"/>
  <c r="C684"/>
  <c r="C685"/>
  <c r="C686"/>
  <c r="C687"/>
  <c r="C688"/>
  <c r="C689"/>
  <c r="C690"/>
  <c r="C691"/>
  <c r="C692"/>
  <c r="C693"/>
  <c r="C694"/>
  <c r="C695"/>
  <c r="C696"/>
  <c r="C697"/>
  <c r="C698"/>
  <c r="C699"/>
  <c r="C700"/>
  <c r="C701"/>
  <c r="C702"/>
  <c r="C703"/>
  <c r="C704"/>
  <c r="C705"/>
  <c r="C706"/>
  <c r="C707"/>
  <c r="C708"/>
  <c r="C709"/>
  <c r="C710"/>
  <c r="C711"/>
  <c r="C712"/>
  <c r="C713"/>
  <c r="C714"/>
  <c r="C715"/>
  <c r="C716"/>
  <c r="C717"/>
  <c r="C718"/>
  <c r="C719"/>
  <c r="C720"/>
  <c r="C721"/>
  <c r="C722"/>
  <c r="C723"/>
  <c r="C724"/>
  <c r="C725"/>
  <c r="C726"/>
  <c r="C727"/>
  <c r="C728"/>
  <c r="C729"/>
  <c r="C730"/>
  <c r="C731"/>
  <c r="C732"/>
  <c r="C733"/>
  <c r="C734"/>
  <c r="C735"/>
  <c r="C736"/>
  <c r="C737"/>
  <c r="C738"/>
  <c r="C739"/>
  <c r="C740"/>
  <c r="C741"/>
  <c r="C742"/>
  <c r="C743"/>
  <c r="C744"/>
  <c r="C745"/>
  <c r="C746"/>
  <c r="C747"/>
  <c r="C748"/>
  <c r="C749"/>
  <c r="C750"/>
  <c r="C751"/>
  <c r="C752"/>
  <c r="C753"/>
  <c r="C754"/>
  <c r="C755"/>
  <c r="C756"/>
  <c r="C757"/>
  <c r="C758"/>
  <c r="C759"/>
  <c r="C760"/>
  <c r="C761"/>
  <c r="C762"/>
  <c r="C763"/>
  <c r="C764"/>
  <c r="C765"/>
  <c r="C766"/>
  <c r="C767"/>
  <c r="C768"/>
  <c r="C769"/>
  <c r="C770"/>
  <c r="C771"/>
  <c r="C772"/>
  <c r="C773"/>
  <c r="C774"/>
  <c r="C775"/>
  <c r="C776"/>
  <c r="C777"/>
  <c r="C778"/>
  <c r="C779"/>
  <c r="C780"/>
  <c r="C781"/>
  <c r="C782"/>
  <c r="C783"/>
  <c r="C784"/>
  <c r="C785"/>
  <c r="C786"/>
  <c r="C787"/>
  <c r="C788"/>
  <c r="C789"/>
  <c r="C790"/>
  <c r="C791"/>
  <c r="C792"/>
  <c r="C793"/>
  <c r="C794"/>
  <c r="C795"/>
  <c r="C796"/>
  <c r="C797"/>
  <c r="C798"/>
  <c r="C799"/>
  <c r="C800"/>
  <c r="C801"/>
  <c r="C802"/>
  <c r="C803"/>
  <c r="C804"/>
  <c r="C805"/>
  <c r="C806"/>
  <c r="C807"/>
  <c r="C808"/>
  <c r="C809"/>
  <c r="C810"/>
  <c r="C811"/>
  <c r="C812"/>
  <c r="C813"/>
  <c r="C814"/>
  <c r="C815"/>
  <c r="C816"/>
  <c r="C817"/>
  <c r="C818"/>
  <c r="C819"/>
  <c r="C820"/>
  <c r="C821"/>
  <c r="C822"/>
  <c r="C823"/>
  <c r="C824"/>
  <c r="C825"/>
  <c r="C826"/>
  <c r="C827"/>
  <c r="C828"/>
  <c r="C829"/>
  <c r="C830"/>
  <c r="C831"/>
  <c r="C832"/>
  <c r="C833"/>
  <c r="C834"/>
  <c r="C835"/>
  <c r="C836"/>
  <c r="C837"/>
  <c r="C838"/>
  <c r="C839"/>
  <c r="C840"/>
  <c r="C841"/>
  <c r="C842"/>
  <c r="C843"/>
  <c r="C844"/>
  <c r="C845"/>
  <c r="C846"/>
  <c r="C847"/>
  <c r="C848"/>
  <c r="C849"/>
  <c r="C850"/>
  <c r="C851"/>
  <c r="C852"/>
  <c r="C853"/>
  <c r="C854"/>
  <c r="C855"/>
  <c r="C856"/>
  <c r="C857"/>
  <c r="C858"/>
  <c r="C859"/>
  <c r="C860"/>
  <c r="C861"/>
  <c r="C862"/>
  <c r="C863"/>
  <c r="C864"/>
  <c r="C865"/>
  <c r="C866"/>
  <c r="C867"/>
  <c r="C868"/>
  <c r="C869"/>
  <c r="C870"/>
  <c r="C871"/>
  <c r="C872"/>
  <c r="C873"/>
  <c r="C874"/>
  <c r="C875"/>
  <c r="C876"/>
  <c r="C877"/>
  <c r="C878"/>
  <c r="C879"/>
  <c r="C880"/>
  <c r="C881"/>
  <c r="C882"/>
  <c r="C883"/>
  <c r="C884"/>
  <c r="C885"/>
  <c r="C886"/>
  <c r="C887"/>
  <c r="C888"/>
  <c r="C889"/>
  <c r="C890"/>
  <c r="C891"/>
  <c r="C892"/>
  <c r="C893"/>
  <c r="C894"/>
  <c r="C895"/>
  <c r="C896"/>
  <c r="C897"/>
  <c r="C898"/>
  <c r="C899"/>
  <c r="C900"/>
  <c r="C901"/>
  <c r="C902"/>
  <c r="C903"/>
  <c r="C904"/>
  <c r="C905"/>
  <c r="C906"/>
  <c r="C907"/>
  <c r="C908"/>
  <c r="C909"/>
  <c r="C910"/>
  <c r="C911"/>
  <c r="C912"/>
  <c r="C913"/>
  <c r="C914"/>
  <c r="C915"/>
  <c r="C916"/>
  <c r="C917"/>
  <c r="C918"/>
  <c r="C919"/>
  <c r="C920"/>
  <c r="C921"/>
  <c r="C922"/>
  <c r="C923"/>
  <c r="C924"/>
  <c r="C925"/>
  <c r="C926"/>
  <c r="C927"/>
  <c r="C928"/>
  <c r="C929"/>
  <c r="C930"/>
  <c r="C931"/>
  <c r="C932"/>
  <c r="C933"/>
  <c r="C934"/>
  <c r="C935"/>
  <c r="C936"/>
  <c r="C937"/>
  <c r="C938"/>
  <c r="C939"/>
  <c r="C940"/>
  <c r="C941"/>
  <c r="C942"/>
  <c r="C943"/>
  <c r="C944"/>
  <c r="C945"/>
  <c r="C946"/>
  <c r="C947"/>
  <c r="C948"/>
  <c r="C949"/>
  <c r="C950"/>
  <c r="C951"/>
  <c r="C952"/>
  <c r="C953"/>
  <c r="C954"/>
  <c r="C955"/>
  <c r="C956"/>
  <c r="C957"/>
  <c r="C958"/>
  <c r="C959"/>
  <c r="C960"/>
  <c r="C961"/>
  <c r="C962"/>
  <c r="C963"/>
  <c r="C964"/>
  <c r="C965"/>
  <c r="C966"/>
  <c r="C967"/>
  <c r="C968"/>
  <c r="C969"/>
  <c r="C970"/>
  <c r="C971"/>
  <c r="C972"/>
  <c r="C973"/>
  <c r="C974"/>
  <c r="C975"/>
  <c r="C976"/>
  <c r="C977"/>
  <c r="C978"/>
  <c r="C979"/>
  <c r="C980"/>
  <c r="C981"/>
  <c r="C982"/>
  <c r="C983"/>
  <c r="C984"/>
  <c r="C985"/>
  <c r="C986"/>
  <c r="C987"/>
  <c r="C988"/>
  <c r="C989"/>
  <c r="C990"/>
  <c r="C991"/>
  <c r="C992"/>
  <c r="C993"/>
  <c r="C994"/>
  <c r="C995"/>
  <c r="C996"/>
  <c r="C997"/>
  <c r="C998"/>
  <c r="C999"/>
  <c r="C1000"/>
  <c r="C1001"/>
  <c r="C1002"/>
  <c r="C1003"/>
  <c r="C1004"/>
  <c r="C1005"/>
  <c r="C1006"/>
  <c r="C1007"/>
  <c r="C1008"/>
  <c r="C1009"/>
  <c r="C1010"/>
  <c r="C1011"/>
  <c r="C1012"/>
  <c r="C1013"/>
  <c r="C1014"/>
  <c r="C1015"/>
  <c r="V1015"/>
  <c r="C1016"/>
  <c r="V1016"/>
  <c r="C1017"/>
  <c r="V1017"/>
  <c r="C1018"/>
  <c r="V1018"/>
  <c r="C1019"/>
  <c r="V1019"/>
  <c r="C1020"/>
  <c r="V1020"/>
  <c r="C1021"/>
  <c r="V1021"/>
  <c r="C1022"/>
  <c r="V1022"/>
  <c r="C1023"/>
  <c r="V1023"/>
  <c r="C1024"/>
  <c r="V1024"/>
  <c r="C1025"/>
  <c r="V1025"/>
  <c r="C1026"/>
  <c r="V1026"/>
  <c r="C1027"/>
  <c r="V1027"/>
  <c r="C1028"/>
  <c r="V1028"/>
  <c r="C1029"/>
  <c r="V1029"/>
  <c r="C1030"/>
  <c r="V1030"/>
  <c r="C1031"/>
  <c r="V1031"/>
  <c r="C1032"/>
  <c r="V1032"/>
  <c r="C1033"/>
  <c r="V1033"/>
  <c r="C1034"/>
  <c r="V1034"/>
  <c r="C1035"/>
  <c r="V1035"/>
  <c r="C1036"/>
  <c r="V1036"/>
  <c r="C1037"/>
  <c r="V1037"/>
  <c r="C1038"/>
  <c r="V1038"/>
  <c r="C1039"/>
  <c r="C1040"/>
  <c r="V1040"/>
  <c r="C1041"/>
  <c r="V1041"/>
  <c r="C1042"/>
  <c r="V1042"/>
  <c r="C1043"/>
  <c r="V1043"/>
  <c r="C1044"/>
  <c r="V1044"/>
  <c r="C1045"/>
  <c r="V1045"/>
  <c r="C1046"/>
  <c r="V1046"/>
  <c r="C1047"/>
  <c r="V1047"/>
  <c r="C1048"/>
  <c r="V1048"/>
  <c r="C1049"/>
  <c r="V1049"/>
  <c r="C1050"/>
  <c r="V1050"/>
  <c r="C1051"/>
  <c r="V1051"/>
  <c r="C1052"/>
  <c r="V1052"/>
  <c r="C1053"/>
  <c r="V1053"/>
  <c r="C1054"/>
  <c r="V1054"/>
  <c r="C1055"/>
  <c r="V1055"/>
  <c r="C1056"/>
  <c r="V1056"/>
  <c r="C1057"/>
  <c r="V1057"/>
  <c r="C1058"/>
  <c r="V1058"/>
  <c r="C1059"/>
  <c r="V1059"/>
  <c r="C1060"/>
  <c r="V1060"/>
  <c r="C1061"/>
  <c r="V1061"/>
  <c r="C1062"/>
  <c r="V1062"/>
  <c r="C1063"/>
  <c r="V1063"/>
  <c r="C1064"/>
  <c r="V1064"/>
  <c r="C1065"/>
  <c r="V1065"/>
  <c r="C1066"/>
  <c r="V1066"/>
  <c r="C1067"/>
  <c r="C1068"/>
  <c r="V1068"/>
  <c r="C1069"/>
  <c r="V1069"/>
  <c r="C1070"/>
  <c r="V1070"/>
  <c r="C1071"/>
  <c r="V1071"/>
  <c r="C1072"/>
  <c r="V1072"/>
  <c r="C1073"/>
  <c r="V1073"/>
  <c r="C1074"/>
  <c r="V1074"/>
  <c r="C1075"/>
  <c r="V1075"/>
  <c r="C1076"/>
  <c r="V1076"/>
  <c r="C1077"/>
  <c r="V1077"/>
  <c r="C1078"/>
  <c r="V1078"/>
  <c r="C1079"/>
  <c r="V1079"/>
  <c r="C1080"/>
  <c r="V1080"/>
  <c r="C1081"/>
  <c r="V1081"/>
  <c r="C1082"/>
  <c r="V1082"/>
  <c r="C1083"/>
  <c r="V1083"/>
  <c r="C1084"/>
  <c r="V1084"/>
  <c r="C1085"/>
  <c r="V1085"/>
  <c r="C1086"/>
  <c r="V1086"/>
  <c r="C1087"/>
  <c r="V1087"/>
  <c r="C1088"/>
  <c r="V1088"/>
  <c r="C1089"/>
  <c r="V1089"/>
  <c r="C1090"/>
  <c r="V1090"/>
  <c r="C1091"/>
  <c r="V1091"/>
  <c r="C1092"/>
  <c r="V1092"/>
  <c r="C1093"/>
  <c r="V1093"/>
  <c r="C1094"/>
  <c r="V1094"/>
  <c r="C1095"/>
  <c r="V1095"/>
  <c r="C1096"/>
  <c r="V1096"/>
  <c r="C1097"/>
  <c r="V1097"/>
  <c r="C1098"/>
  <c r="V1098"/>
  <c r="C1099"/>
  <c r="V1099"/>
  <c r="C1100"/>
  <c r="V1100"/>
  <c r="C1101"/>
  <c r="V1101"/>
  <c r="C1102"/>
  <c r="V1102"/>
  <c r="C1103"/>
  <c r="C1104"/>
  <c r="V1104"/>
  <c r="C1105"/>
  <c r="V1105"/>
  <c r="C1106"/>
  <c r="V1106"/>
  <c r="C1107"/>
  <c r="V1107"/>
  <c r="C1108"/>
  <c r="V1108"/>
  <c r="C1109"/>
  <c r="V1109"/>
  <c r="C1110"/>
  <c r="V1110"/>
  <c r="C1111"/>
  <c r="V1111"/>
  <c r="C1112"/>
  <c r="V1112"/>
  <c r="C1113"/>
  <c r="V1113"/>
  <c r="C1114"/>
  <c r="V1114"/>
  <c r="C1115"/>
  <c r="V1115"/>
  <c r="C1116"/>
  <c r="V1116"/>
  <c r="C1117"/>
  <c r="V1117"/>
  <c r="C1118"/>
  <c r="V1118"/>
  <c r="C1119"/>
  <c r="V1119"/>
  <c r="C1120"/>
  <c r="V1120"/>
  <c r="C1121"/>
  <c r="V1121"/>
  <c r="C1122"/>
  <c r="V1122"/>
  <c r="C1123"/>
  <c r="V1123"/>
  <c r="C1124"/>
  <c r="V1124"/>
  <c r="C1125"/>
  <c r="V1125"/>
  <c r="C1126"/>
  <c r="V1126"/>
  <c r="C1127"/>
  <c r="V1127"/>
  <c r="C1128"/>
  <c r="V1128"/>
  <c r="C1129"/>
  <c r="V1129"/>
  <c r="C1130"/>
  <c r="V1130"/>
  <c r="C1131"/>
  <c r="V1131"/>
  <c r="C1132"/>
  <c r="V1132"/>
  <c r="C1133"/>
  <c r="V1133"/>
  <c r="C1134"/>
  <c r="V1134"/>
  <c r="C1135"/>
  <c r="V1135"/>
  <c r="C1136"/>
  <c r="V1136"/>
  <c r="C1137"/>
  <c r="V1137"/>
  <c r="C1138"/>
  <c r="V1138"/>
  <c r="C1139"/>
  <c r="V1139"/>
  <c r="C1140"/>
  <c r="V1140"/>
  <c r="C1141"/>
  <c r="V1141"/>
  <c r="C1142"/>
  <c r="V1142"/>
  <c r="C1143"/>
  <c r="C1144"/>
  <c r="V1144"/>
  <c r="C1145"/>
  <c r="V1145"/>
  <c r="C1146"/>
  <c r="V1146"/>
  <c r="C1147"/>
  <c r="V1147"/>
  <c r="C1148"/>
  <c r="V1148"/>
  <c r="C1149"/>
  <c r="V1149"/>
  <c r="C1150"/>
  <c r="V1150"/>
  <c r="C1151"/>
  <c r="V1151"/>
  <c r="C1152"/>
  <c r="V1152"/>
  <c r="C1153"/>
  <c r="V1153"/>
  <c r="C1154"/>
  <c r="V1154"/>
  <c r="C1155"/>
  <c r="V1155"/>
  <c r="C1156"/>
  <c r="V1156"/>
  <c r="C1157"/>
  <c r="V1157"/>
  <c r="C1158"/>
  <c r="V1158"/>
  <c r="C1159"/>
  <c r="V1159"/>
  <c r="C1160"/>
  <c r="V1160"/>
  <c r="C1161"/>
  <c r="V1161"/>
  <c r="C1162"/>
  <c r="V1162"/>
  <c r="C1163"/>
  <c r="V1163"/>
  <c r="C1164"/>
  <c r="V1164"/>
  <c r="C1165"/>
  <c r="V1165"/>
  <c r="C1166"/>
  <c r="V1166"/>
  <c r="C1167"/>
  <c r="C1168"/>
  <c r="V1168"/>
  <c r="C1169"/>
  <c r="C1170"/>
  <c r="V1170"/>
  <c r="C1171"/>
  <c r="V1171"/>
  <c r="C1172"/>
  <c r="V1172"/>
  <c r="C1173"/>
  <c r="V1173"/>
  <c r="C1174"/>
  <c r="V1174"/>
  <c r="C1175"/>
  <c r="V1175"/>
  <c r="C1176"/>
  <c r="V1176"/>
  <c r="C1177"/>
  <c r="V1177"/>
  <c r="C1178"/>
  <c r="V1178"/>
  <c r="C1179"/>
  <c r="V1179"/>
  <c r="C1180"/>
  <c r="V1180"/>
  <c r="C1181"/>
  <c r="V1181"/>
  <c r="C1182"/>
  <c r="V1182"/>
  <c r="C1183"/>
  <c r="V1183"/>
  <c r="C1184"/>
  <c r="V1184"/>
  <c r="C1185"/>
  <c r="V1185"/>
  <c r="C1186"/>
  <c r="V1186"/>
  <c r="C1187"/>
  <c r="C1188"/>
  <c r="C1189"/>
  <c r="V1189"/>
  <c r="C1190"/>
  <c r="V1190"/>
  <c r="C1191"/>
  <c r="V1191"/>
  <c r="C1192"/>
  <c r="V1192"/>
  <c r="C1193"/>
  <c r="V1193"/>
  <c r="C1194"/>
  <c r="V1194"/>
  <c r="C1195"/>
  <c r="V1195"/>
  <c r="C1196"/>
  <c r="V1196"/>
  <c r="C1197"/>
  <c r="V1197"/>
  <c r="C1198"/>
  <c r="V1198"/>
  <c r="C1199"/>
  <c r="V1199"/>
  <c r="C1200"/>
  <c r="V1200"/>
  <c r="C1201"/>
  <c r="V1201"/>
  <c r="C1202"/>
  <c r="V1202"/>
  <c r="C1203"/>
  <c r="V1203"/>
  <c r="C1204"/>
  <c r="V1204"/>
  <c r="C1205"/>
  <c r="V1205"/>
  <c r="C1206"/>
  <c r="V1206"/>
  <c r="C1207"/>
  <c r="V1207"/>
  <c r="C1208"/>
  <c r="V1208"/>
  <c r="C1209"/>
  <c r="V1209"/>
  <c r="C1210"/>
  <c r="V1210"/>
  <c r="C1211"/>
  <c r="V1211"/>
  <c r="C1212"/>
  <c r="V1212"/>
  <c r="C1213"/>
  <c r="V1213"/>
  <c r="C1214"/>
  <c r="V1214"/>
  <c r="C1215"/>
  <c r="V1215"/>
  <c r="C1216"/>
  <c r="V1216"/>
  <c r="C1217"/>
  <c r="V1217"/>
  <c r="C1218"/>
  <c r="V1218"/>
  <c r="C1219"/>
  <c r="V1219"/>
  <c r="C1220"/>
  <c r="V1220"/>
  <c r="C1221"/>
  <c r="V1221"/>
  <c r="C1222"/>
  <c r="V1222"/>
  <c r="C1223"/>
  <c r="V1223"/>
  <c r="C1224"/>
  <c r="V1224"/>
  <c r="C1225"/>
  <c r="V1225"/>
  <c r="C1226"/>
  <c r="V1226"/>
  <c r="C1227"/>
  <c r="V1227"/>
  <c r="C1228"/>
  <c r="V1228"/>
  <c r="C1229"/>
  <c r="V1229"/>
  <c r="C1230"/>
  <c r="V1230"/>
  <c r="C1231"/>
  <c r="V1231"/>
  <c r="C1232"/>
  <c r="V1232"/>
  <c r="C1233"/>
  <c r="V1233"/>
  <c r="C1234"/>
  <c r="V1234"/>
  <c r="C1235"/>
  <c r="V1235"/>
  <c r="C1236"/>
  <c r="V1236"/>
  <c r="C1237"/>
  <c r="V1237"/>
  <c r="C1238"/>
  <c r="V1238"/>
  <c r="C1239"/>
  <c r="V1239"/>
  <c r="C1240"/>
  <c r="V1240"/>
  <c r="C1241"/>
  <c r="V1241"/>
  <c r="C1242"/>
  <c r="V1242"/>
  <c r="C1243"/>
  <c r="V1243"/>
  <c r="C1244"/>
  <c r="V1244"/>
  <c r="C1245"/>
  <c r="V1245"/>
  <c r="C1246"/>
  <c r="V1246"/>
  <c r="C1247"/>
  <c r="V1247"/>
  <c r="C1248"/>
  <c r="V1248"/>
  <c r="C1249"/>
  <c r="V1249"/>
  <c r="C1250"/>
  <c r="V1250"/>
  <c r="C1251"/>
  <c r="V1251"/>
  <c r="C1252"/>
  <c r="V1252"/>
  <c r="C1253"/>
  <c r="V1253"/>
  <c r="C1254"/>
  <c r="V1254"/>
  <c r="C1255"/>
  <c r="V1255"/>
  <c r="C1256"/>
  <c r="V1256"/>
  <c r="C1257"/>
  <c r="C1258"/>
  <c r="V1258"/>
  <c r="C1259"/>
  <c r="V1259"/>
  <c r="C1260"/>
  <c r="V1260"/>
  <c r="C1261"/>
  <c r="V1261"/>
  <c r="C1262"/>
  <c r="V1262"/>
  <c r="C1263"/>
  <c r="V1263"/>
  <c r="C1264"/>
  <c r="V1264"/>
  <c r="C1265"/>
  <c r="V1265"/>
  <c r="C1266"/>
  <c r="V1266"/>
  <c r="C1267"/>
  <c r="V1267"/>
  <c r="C1268"/>
  <c r="V1268"/>
  <c r="C1269"/>
  <c r="V1269"/>
  <c r="C1270"/>
  <c r="V1270"/>
  <c r="C1271"/>
  <c r="V1271"/>
  <c r="C1272"/>
  <c r="V1272"/>
  <c r="C1273"/>
  <c r="V1273"/>
  <c r="C1274"/>
  <c r="V1274"/>
  <c r="C1275"/>
  <c r="V1275"/>
  <c r="C1276"/>
  <c r="V1276"/>
  <c r="C1277"/>
  <c r="V1277"/>
  <c r="C1278"/>
  <c r="V1278"/>
  <c r="C1279"/>
  <c r="V1279"/>
  <c r="C1280"/>
  <c r="V1280"/>
  <c r="C1281"/>
  <c r="V1281"/>
  <c r="C1282"/>
  <c r="V1282"/>
  <c r="C1283"/>
  <c r="V1283"/>
  <c r="C1284"/>
  <c r="V1284"/>
  <c r="C1285"/>
  <c r="V1285"/>
  <c r="C1286"/>
  <c r="V1286"/>
  <c r="C1287"/>
  <c r="V1287"/>
  <c r="C1288"/>
  <c r="V1288"/>
  <c r="C1289"/>
  <c r="V1289"/>
  <c r="C1290"/>
  <c r="V1290"/>
  <c r="C1291"/>
  <c r="V1291"/>
  <c r="C1292"/>
  <c r="V1292"/>
  <c r="C1293"/>
  <c r="V1293"/>
  <c r="C1294"/>
  <c r="V1294"/>
  <c r="C1295"/>
  <c r="V1295"/>
  <c r="C1296"/>
  <c r="V1296"/>
  <c r="C1297"/>
  <c r="V1297"/>
  <c r="C1298"/>
  <c r="V1298"/>
  <c r="C1299"/>
  <c r="V1299"/>
  <c r="C1300"/>
  <c r="V1300"/>
  <c r="C1301"/>
  <c r="V1301"/>
  <c r="C1302"/>
  <c r="V1302"/>
  <c r="C1303"/>
  <c r="V1303"/>
  <c r="C1304"/>
  <c r="V1304"/>
  <c r="C1305"/>
  <c r="V1305"/>
  <c r="C1306"/>
  <c r="V1306"/>
  <c r="C1307"/>
  <c r="V1307"/>
  <c r="C1308"/>
  <c r="V1308"/>
  <c r="C1309"/>
  <c r="V1309"/>
  <c r="C1310"/>
  <c r="V1310"/>
  <c r="C1311"/>
  <c r="V1311"/>
  <c r="C1312"/>
  <c r="V1312"/>
  <c r="C1313"/>
  <c r="V1313"/>
  <c r="C1314"/>
  <c r="V1314"/>
  <c r="C1315"/>
  <c r="V1315"/>
  <c r="C1316"/>
  <c r="V1316"/>
  <c r="C1317"/>
  <c r="V1317"/>
  <c r="C1318"/>
  <c r="V1318"/>
  <c r="C1319"/>
  <c r="V1319"/>
  <c r="C1320"/>
  <c r="V1320"/>
  <c r="C1321"/>
  <c r="V1321"/>
  <c r="C1322"/>
  <c r="V1322"/>
  <c r="C1323"/>
  <c r="V1323"/>
  <c r="C1324"/>
  <c r="V1324"/>
  <c r="C1325"/>
  <c r="V1325"/>
  <c r="C1326"/>
  <c r="V1326"/>
  <c r="C1327"/>
  <c r="V1327"/>
  <c r="C1328"/>
  <c r="V1328"/>
  <c r="C1329"/>
  <c r="V1329"/>
  <c r="C1330"/>
  <c r="V1330"/>
  <c r="C1331"/>
  <c r="V1331"/>
  <c r="C1332"/>
  <c r="V1332"/>
  <c r="C1333"/>
  <c r="V1333"/>
  <c r="C1334"/>
  <c r="V1334"/>
  <c r="C1335"/>
  <c r="V1335"/>
  <c r="C1336"/>
  <c r="V1336"/>
  <c r="C1337"/>
  <c r="V1337"/>
  <c r="C1338"/>
  <c r="V1338"/>
  <c r="C1339"/>
  <c r="V1339"/>
  <c r="C1340"/>
  <c r="V1340"/>
  <c r="C1341"/>
  <c r="V1341"/>
  <c r="C1342"/>
  <c r="V1342"/>
  <c r="C1343"/>
  <c r="V1343"/>
  <c r="C1344"/>
  <c r="C1345"/>
  <c r="V1345"/>
  <c r="C1346"/>
  <c r="V1346"/>
  <c r="C1347"/>
  <c r="V1347"/>
  <c r="C1348"/>
  <c r="V1348"/>
  <c r="C1349"/>
  <c r="V1349"/>
  <c r="C1350"/>
  <c r="V1350"/>
  <c r="C1351"/>
  <c r="V1351"/>
  <c r="C1352"/>
  <c r="V1352"/>
  <c r="C1353"/>
  <c r="V1353"/>
  <c r="C1354"/>
  <c r="V1354"/>
  <c r="C1355"/>
  <c r="V1355"/>
  <c r="C1356"/>
  <c r="V1356"/>
  <c r="C1357"/>
  <c r="V1357"/>
  <c r="C1358"/>
  <c r="V1358"/>
  <c r="C1359"/>
  <c r="V1359"/>
  <c r="C1360"/>
  <c r="V1360"/>
  <c r="C1361"/>
  <c r="V1361"/>
  <c r="C1362"/>
  <c r="V1362"/>
  <c r="C1363"/>
  <c r="V1363"/>
  <c r="C1364"/>
  <c r="V1364"/>
  <c r="C1365"/>
  <c r="V1365"/>
  <c r="C1366"/>
  <c r="V1366"/>
  <c r="C1367"/>
  <c r="V1367"/>
  <c r="C1368"/>
  <c r="V1368"/>
  <c r="C1369"/>
  <c r="V1369"/>
  <c r="C1370"/>
  <c r="V1370"/>
  <c r="C1371"/>
  <c r="V1371"/>
  <c r="C1372"/>
  <c r="V1372"/>
  <c r="C1373"/>
  <c r="V1373"/>
  <c r="C1374"/>
  <c r="V1374"/>
  <c r="C1375"/>
  <c r="V1375"/>
  <c r="C1376"/>
  <c r="V1376"/>
  <c r="C1377"/>
  <c r="V1377"/>
  <c r="C1378"/>
  <c r="V1378"/>
  <c r="C1379"/>
  <c r="V1379"/>
  <c r="C1380"/>
  <c r="V1380"/>
  <c r="C1381"/>
  <c r="V1381"/>
  <c r="C1382"/>
  <c r="C1383"/>
  <c r="V1383"/>
  <c r="C1384"/>
  <c r="V1384"/>
  <c r="C1385"/>
  <c r="V1385"/>
  <c r="C1386"/>
  <c r="V1386"/>
  <c r="C1387"/>
  <c r="V1387"/>
  <c r="C1388"/>
  <c r="C1389"/>
  <c r="V1389"/>
  <c r="C1390"/>
  <c r="V1390"/>
  <c r="C1391"/>
  <c r="V1391"/>
  <c r="C1392"/>
  <c r="V1392"/>
  <c r="C1393"/>
  <c r="V1393"/>
  <c r="C1394"/>
  <c r="V1394"/>
  <c r="C1395"/>
  <c r="V1395"/>
  <c r="C1396"/>
  <c r="V1396"/>
  <c r="C1397"/>
  <c r="V1397"/>
  <c r="C1398"/>
  <c r="V1398"/>
  <c r="C1399"/>
  <c r="V1399"/>
  <c r="C1400"/>
  <c r="V1400"/>
  <c r="C1401"/>
  <c r="V1401"/>
  <c r="C1402"/>
  <c r="V1402"/>
  <c r="C1403"/>
  <c r="V1403"/>
  <c r="C1404"/>
  <c r="V1404"/>
  <c r="C1405"/>
  <c r="V1405"/>
  <c r="C1406"/>
  <c r="V1406"/>
  <c r="C1407"/>
  <c r="V1407"/>
  <c r="C1408"/>
  <c r="V1408"/>
  <c r="C1409"/>
  <c r="V1409"/>
  <c r="C1410"/>
  <c r="V1410"/>
  <c r="C1411"/>
  <c r="V1411"/>
  <c r="C1412"/>
  <c r="V1412"/>
  <c r="C1413"/>
  <c r="V1413"/>
  <c r="C1414"/>
  <c r="V1414"/>
  <c r="C1415"/>
  <c r="V1415"/>
  <c r="C1416"/>
  <c r="V1416"/>
  <c r="C1417"/>
  <c r="V1417"/>
  <c r="C1418"/>
  <c r="V1418"/>
  <c r="C1419"/>
  <c r="V1419"/>
  <c r="C1420"/>
  <c r="V1420"/>
  <c r="C1421"/>
  <c r="V1421"/>
  <c r="C1422"/>
  <c r="V1422"/>
  <c r="C1423"/>
  <c r="V1423"/>
  <c r="C1424"/>
  <c r="V1424"/>
  <c r="C1425"/>
  <c r="V1425"/>
  <c r="C1426"/>
  <c r="V1426"/>
  <c r="C1427"/>
  <c r="V1427"/>
  <c r="C1428"/>
  <c r="V1428"/>
  <c r="C1429"/>
  <c r="V1429"/>
  <c r="C1430"/>
  <c r="V1430"/>
  <c r="C1431"/>
  <c r="V1431"/>
  <c r="C1432"/>
  <c r="V1432"/>
  <c r="C1433"/>
  <c r="V1433"/>
  <c r="C1434"/>
  <c r="V1434"/>
  <c r="C1435"/>
  <c r="V1435"/>
  <c r="C1436"/>
  <c r="V1436"/>
  <c r="C1437"/>
  <c r="V1437"/>
  <c r="C1438"/>
  <c r="V1438"/>
  <c r="C1439"/>
  <c r="V1439"/>
  <c r="C1440"/>
  <c r="V1440"/>
  <c r="C1441"/>
  <c r="V1441"/>
  <c r="C1442"/>
  <c r="V1442"/>
  <c r="C1443"/>
  <c r="V1443"/>
  <c r="C1444"/>
  <c r="V1444"/>
  <c r="C1445"/>
  <c r="V1445"/>
  <c r="C1446"/>
  <c r="V1446"/>
  <c r="C1447"/>
  <c r="V1447"/>
  <c r="C1448"/>
  <c r="V1448"/>
  <c r="C1449"/>
  <c r="V1449"/>
  <c r="C1450"/>
  <c r="V1450"/>
  <c r="C1451"/>
  <c r="V1451"/>
  <c r="C1452"/>
  <c r="V1452"/>
  <c r="C1453"/>
  <c r="V1453"/>
  <c r="C1454"/>
  <c r="V1454"/>
  <c r="C1455"/>
  <c r="V1455"/>
  <c r="C1456"/>
  <c r="C1457"/>
  <c r="V1457"/>
  <c r="C1458"/>
  <c r="V1458"/>
  <c r="C1459"/>
  <c r="V1459"/>
  <c r="C1460"/>
  <c r="V1460"/>
  <c r="C1461"/>
  <c r="V1461"/>
  <c r="C1462"/>
  <c r="V1462"/>
  <c r="C1463"/>
  <c r="V1463"/>
  <c r="C1464"/>
  <c r="V1464"/>
  <c r="C1465"/>
  <c r="V1465"/>
  <c r="C1466"/>
  <c r="C1467"/>
  <c r="V1467"/>
  <c r="C1468"/>
  <c r="V1468"/>
  <c r="C1469"/>
  <c r="V1469"/>
  <c r="C1470"/>
  <c r="V1470"/>
  <c r="C1471"/>
  <c r="V1471"/>
  <c r="C1472"/>
  <c r="V1472"/>
  <c r="C1473"/>
  <c r="V1473"/>
  <c r="C1474"/>
  <c r="V1474"/>
  <c r="C1475"/>
  <c r="V1475"/>
  <c r="C1476"/>
  <c r="V1476"/>
  <c r="C1477"/>
  <c r="V1477"/>
  <c r="C1478"/>
  <c r="V1478"/>
  <c r="C1479"/>
  <c r="V1479"/>
  <c r="C1480"/>
  <c r="V1480"/>
  <c r="C1481"/>
  <c r="V1481"/>
  <c r="C1482"/>
  <c r="V1482"/>
  <c r="C1483"/>
  <c r="V1483"/>
  <c r="C1484"/>
  <c r="V1484"/>
  <c r="C1485"/>
  <c r="V1485"/>
  <c r="C1486"/>
  <c r="V1486"/>
  <c r="C1487"/>
  <c r="V1487"/>
  <c r="C1488"/>
  <c r="V1488"/>
  <c r="C1489"/>
  <c r="V1489"/>
  <c r="C1490"/>
  <c r="V1490"/>
  <c r="C1491"/>
  <c r="V1491"/>
  <c r="C1492"/>
  <c r="V1492"/>
  <c r="C1493"/>
  <c r="V1493"/>
  <c r="C1494"/>
  <c r="V1494"/>
  <c r="C1495"/>
  <c r="V1495"/>
  <c r="C1496"/>
  <c r="V1496"/>
  <c r="C1497"/>
  <c r="V1497"/>
  <c r="C1498"/>
  <c r="V1498"/>
  <c r="C1499"/>
  <c r="V1499"/>
  <c r="C1500"/>
  <c r="V1500"/>
  <c r="C1501"/>
  <c r="C1502"/>
  <c r="V1502"/>
  <c r="C1503"/>
  <c r="V1503"/>
  <c r="C1504"/>
  <c r="V1504"/>
  <c r="C1505"/>
  <c r="V1505"/>
  <c r="C1506"/>
  <c r="V1506"/>
  <c r="C1507"/>
  <c r="V1507"/>
  <c r="C1508"/>
  <c r="V1508"/>
  <c r="C1509"/>
  <c r="V1509"/>
  <c r="C1510"/>
  <c r="V1510"/>
  <c r="C1511"/>
  <c r="V1511"/>
  <c r="C1512"/>
  <c r="C1513"/>
  <c r="V1513"/>
  <c r="C1514"/>
  <c r="V1514"/>
  <c r="C1515"/>
  <c r="V1515"/>
  <c r="C1516"/>
  <c r="V1516"/>
  <c r="C1517"/>
  <c r="V1517"/>
  <c r="C1518"/>
  <c r="V1518"/>
  <c r="C1519"/>
  <c r="V1519"/>
  <c r="C1520"/>
  <c r="V1520"/>
  <c r="C1521"/>
  <c r="V1521"/>
  <c r="C1522"/>
  <c r="V1522"/>
  <c r="C1523"/>
  <c r="V1523"/>
  <c r="C1524"/>
  <c r="V1524"/>
  <c r="C1525"/>
  <c r="V1525"/>
  <c r="C1526"/>
  <c r="V1526"/>
  <c r="C1527"/>
  <c r="V1527"/>
  <c r="C1528"/>
  <c r="V1528"/>
  <c r="C1529"/>
  <c r="V1529"/>
  <c r="C1530"/>
  <c r="V1530"/>
  <c r="C1531"/>
  <c r="V1531"/>
  <c r="C1532"/>
  <c r="V1532"/>
  <c r="C1533"/>
  <c r="V1533"/>
  <c r="C1534"/>
  <c r="V1534"/>
  <c r="C1535"/>
  <c r="V1535"/>
  <c r="C1536"/>
  <c r="C1537"/>
  <c r="V1537"/>
  <c r="C1538"/>
  <c r="V1538"/>
  <c r="C1539"/>
  <c r="V1539"/>
  <c r="C1540"/>
  <c r="V1540"/>
  <c r="C1541"/>
  <c r="V1541"/>
  <c r="C1542"/>
  <c r="V1542"/>
  <c r="C1543"/>
  <c r="V1543"/>
  <c r="C1544"/>
  <c r="C1545"/>
  <c r="V1545"/>
  <c r="C1546"/>
  <c r="V1546"/>
  <c r="C1547"/>
  <c r="V1547"/>
  <c r="C1548"/>
  <c r="V1548"/>
  <c r="C1549"/>
  <c r="V1549"/>
  <c r="C1550"/>
  <c r="C1551"/>
  <c r="V1551"/>
  <c r="C1552"/>
  <c r="V1552"/>
  <c r="C1553"/>
  <c r="V1553"/>
  <c r="C1554"/>
  <c r="V1554"/>
  <c r="C1555"/>
  <c r="V1555"/>
  <c r="C1556"/>
  <c r="V1556"/>
  <c r="C1557"/>
  <c r="V1557"/>
  <c r="C1558"/>
  <c r="V1558"/>
  <c r="C1559"/>
  <c r="V1559"/>
  <c r="C1560"/>
  <c r="V1560"/>
  <c r="C1561"/>
  <c r="V1561"/>
  <c r="C1562"/>
  <c r="V1562"/>
  <c r="C1563"/>
  <c r="V1563"/>
  <c r="C1564"/>
  <c r="V1564"/>
  <c r="C1565"/>
  <c r="V1565"/>
  <c r="C1566"/>
  <c r="V1566"/>
  <c r="C1567"/>
  <c r="V1567"/>
  <c r="C1568"/>
  <c r="V1568"/>
  <c r="C1569"/>
  <c r="V1569"/>
  <c r="C1570"/>
  <c r="V1570"/>
  <c r="C1571"/>
  <c r="V1571"/>
  <c r="C1572"/>
  <c r="V1572"/>
  <c r="C1573"/>
  <c r="V1573"/>
  <c r="C1574"/>
  <c r="V1574"/>
  <c r="C1575"/>
  <c r="V1575"/>
  <c r="C1576"/>
  <c r="V1576"/>
  <c r="C1577"/>
  <c r="V1577"/>
  <c r="C1578"/>
  <c r="V1578"/>
  <c r="C1579"/>
  <c r="V1579"/>
  <c r="C1580"/>
  <c r="V1580"/>
  <c r="C1581"/>
  <c r="V1581"/>
  <c r="C1582"/>
  <c r="V1582"/>
  <c r="C1583"/>
  <c r="V1583"/>
  <c r="C1584"/>
  <c r="V1584"/>
  <c r="C1585"/>
  <c r="V1585"/>
  <c r="C1586"/>
  <c r="V1586"/>
  <c r="C1587"/>
  <c r="V1587"/>
  <c r="C1588"/>
  <c r="V1588"/>
  <c r="C1589"/>
  <c r="V1589"/>
  <c r="C1590"/>
  <c r="V1590"/>
  <c r="C1591"/>
  <c r="V1591"/>
  <c r="C1592"/>
  <c r="V1592"/>
  <c r="C1593"/>
  <c r="V1593"/>
  <c r="C1594"/>
  <c r="V1594"/>
  <c r="C1595"/>
  <c r="V1595"/>
  <c r="C1596"/>
  <c r="V1596"/>
  <c r="C1597"/>
  <c r="V1597"/>
  <c r="C1598"/>
  <c r="V1598"/>
  <c r="C1599"/>
  <c r="C1600"/>
  <c r="V1600"/>
  <c r="C1601"/>
  <c r="V1601"/>
  <c r="C1602"/>
  <c r="V1602"/>
  <c r="C1603"/>
  <c r="V1603"/>
  <c r="C1604"/>
  <c r="V1604"/>
  <c r="C1605"/>
  <c r="V1605"/>
  <c r="C1606"/>
  <c r="V1606"/>
  <c r="C1607"/>
  <c r="V1607"/>
  <c r="C1608"/>
  <c r="V1608"/>
  <c r="C1609"/>
  <c r="V1609"/>
  <c r="C1610"/>
  <c r="V1610"/>
  <c r="C1611"/>
  <c r="V1611"/>
  <c r="C1612"/>
  <c r="V1612"/>
  <c r="C1613"/>
  <c r="V1613"/>
  <c r="C1614"/>
  <c r="V1614"/>
  <c r="C1615"/>
  <c r="V1615"/>
  <c r="C1616"/>
  <c r="V1616"/>
  <c r="C1617"/>
  <c r="V1617"/>
  <c r="C1618"/>
  <c r="V1618"/>
  <c r="C1619"/>
  <c r="V1619"/>
  <c r="C1620"/>
  <c r="V1620"/>
  <c r="C1621"/>
  <c r="V1621"/>
  <c r="C1622"/>
  <c r="V1622"/>
  <c r="C1623"/>
  <c r="V1623"/>
  <c r="C1624"/>
  <c r="V1624"/>
  <c r="C1625"/>
  <c r="V1625"/>
  <c r="C1626"/>
  <c r="V1626"/>
  <c r="C1627"/>
  <c r="V1627"/>
  <c r="C1628"/>
  <c r="V1628"/>
  <c r="C1629"/>
  <c r="V1629"/>
  <c r="C1630"/>
  <c r="V1630"/>
  <c r="C1631"/>
  <c r="V1631"/>
  <c r="C1632"/>
  <c r="V1632"/>
  <c r="C1633"/>
  <c r="V1633"/>
  <c r="C1634"/>
  <c r="V1634"/>
  <c r="C1635"/>
  <c r="V1635"/>
  <c r="C1636"/>
  <c r="V1636"/>
  <c r="C1637"/>
  <c r="V1637"/>
  <c r="C1638"/>
  <c r="V1638"/>
  <c r="C1639"/>
  <c r="V1639"/>
  <c r="C1640"/>
  <c r="V1640"/>
  <c r="C1641"/>
  <c r="V1641"/>
  <c r="C1642"/>
  <c r="V1642"/>
  <c r="C1643"/>
  <c r="V1643"/>
  <c r="C1644"/>
  <c r="V1644"/>
  <c r="C1645"/>
  <c r="V1645"/>
  <c r="C1646"/>
  <c r="V1646"/>
  <c r="C1647"/>
  <c r="V1647"/>
  <c r="C1648"/>
  <c r="V1648"/>
  <c r="C1649"/>
  <c r="V1649"/>
  <c r="C1650"/>
  <c r="V1650"/>
  <c r="C1651"/>
  <c r="V1651"/>
  <c r="C1652"/>
  <c r="V1652"/>
  <c r="C1653"/>
  <c r="V1653"/>
  <c r="C1654"/>
  <c r="V1654"/>
  <c r="C1655"/>
  <c r="V1655"/>
  <c r="C1656"/>
  <c r="V1656"/>
  <c r="C1657"/>
  <c r="V1657"/>
  <c r="C1658"/>
  <c r="V1658"/>
  <c r="C1659"/>
  <c r="V1659"/>
  <c r="C1660"/>
  <c r="V1660"/>
  <c r="C1661"/>
  <c r="V1661"/>
  <c r="C1662"/>
  <c r="V1662"/>
  <c r="C1663"/>
  <c r="V1663"/>
  <c r="C1664"/>
  <c r="C1665"/>
  <c r="V1665"/>
  <c r="C1666"/>
  <c r="V1666"/>
  <c r="C1667"/>
  <c r="V1667"/>
  <c r="C1668"/>
  <c r="V1668"/>
  <c r="C1669"/>
  <c r="V1669"/>
  <c r="C1670"/>
  <c r="V1670"/>
  <c r="C1671"/>
  <c r="V1671"/>
  <c r="C1672"/>
  <c r="V1672"/>
  <c r="C1673"/>
  <c r="V1673"/>
  <c r="C1674"/>
  <c r="V1674"/>
  <c r="C1675"/>
  <c r="V1675"/>
  <c r="C1676"/>
  <c r="V1676"/>
  <c r="C1677"/>
  <c r="V1677"/>
  <c r="C1678"/>
  <c r="V1678"/>
  <c r="C1679"/>
  <c r="V1679"/>
  <c r="C1680"/>
  <c r="V1680"/>
  <c r="C1681"/>
  <c r="V1681"/>
  <c r="C1682"/>
  <c r="V1682"/>
  <c r="C1683"/>
  <c r="V1683"/>
  <c r="C1684"/>
  <c r="C1685"/>
  <c r="V1685"/>
  <c r="C1686"/>
  <c r="V1686"/>
  <c r="C1687"/>
  <c r="V1687"/>
  <c r="C1688"/>
  <c r="V1688"/>
  <c r="C1689"/>
  <c r="V1689"/>
  <c r="C1690"/>
  <c r="V1690"/>
  <c r="C1691"/>
  <c r="V1691"/>
  <c r="C1692"/>
  <c r="V1692"/>
  <c r="C1693"/>
  <c r="V1693"/>
  <c r="C1694"/>
  <c r="V1694"/>
  <c r="C1695"/>
  <c r="V1695"/>
  <c r="C1696"/>
  <c r="V1696"/>
  <c r="C1697"/>
  <c r="V1697"/>
  <c r="C1698"/>
  <c r="V1698"/>
  <c r="C1699"/>
  <c r="V1699"/>
  <c r="C1700"/>
  <c r="V1700"/>
  <c r="C1701"/>
  <c r="V1701"/>
  <c r="C1702"/>
  <c r="V1702"/>
  <c r="C1703"/>
  <c r="V1703"/>
  <c r="C1704"/>
  <c r="V1704"/>
  <c r="C1705"/>
  <c r="V1705"/>
  <c r="C1706"/>
  <c r="V1706"/>
  <c r="C1707"/>
  <c r="V1707"/>
  <c r="C1708"/>
  <c r="C1709"/>
  <c r="V1709"/>
  <c r="C1710"/>
  <c r="V1710"/>
  <c r="C1711"/>
  <c r="V1711"/>
  <c r="C1712"/>
  <c r="V1712"/>
  <c r="C1713"/>
  <c r="V1713"/>
  <c r="C1714"/>
  <c r="V1714"/>
  <c r="C1715"/>
  <c r="V1715"/>
  <c r="C1716"/>
  <c r="C1717"/>
  <c r="V1717"/>
  <c r="C1718"/>
  <c r="V1718"/>
  <c r="C1719"/>
  <c r="V1719"/>
  <c r="C1720"/>
  <c r="V1720"/>
  <c r="C1721"/>
  <c r="V1721"/>
  <c r="C1722"/>
  <c r="V1722"/>
  <c r="C1723"/>
  <c r="V1723"/>
  <c r="C1724"/>
  <c r="V1724"/>
  <c r="C1725"/>
  <c r="V1725"/>
  <c r="C1726"/>
  <c r="V1726"/>
  <c r="C1727"/>
  <c r="V1727"/>
  <c r="C1728"/>
  <c r="V1728"/>
  <c r="C1729"/>
  <c r="V1729"/>
  <c r="C1730"/>
  <c r="V1730"/>
  <c r="C1731"/>
  <c r="V1731"/>
  <c r="C1732"/>
  <c r="V1732"/>
  <c r="C1733"/>
  <c r="V1733"/>
  <c r="C1734"/>
  <c r="V1734"/>
  <c r="C1735"/>
  <c r="V1735"/>
  <c r="C1736"/>
  <c r="V1736"/>
  <c r="C1737"/>
  <c r="V1737"/>
  <c r="C1738"/>
  <c r="V1738"/>
  <c r="C1739"/>
  <c r="V1739"/>
  <c r="C1740"/>
  <c r="V1740"/>
  <c r="C1741"/>
  <c r="V1741"/>
  <c r="C1742"/>
  <c r="V1742"/>
  <c r="C1743"/>
  <c r="V1743"/>
  <c r="C1744"/>
  <c r="V1744"/>
  <c r="C1745"/>
  <c r="V1745"/>
  <c r="C1746"/>
  <c r="V1746"/>
  <c r="C1747"/>
  <c r="V1747"/>
  <c r="C1748"/>
  <c r="V1748"/>
  <c r="C1749"/>
  <c r="V1749"/>
  <c r="C1750"/>
  <c r="V1750"/>
  <c r="C1751"/>
  <c r="V1751"/>
  <c r="C1752"/>
  <c r="V1752"/>
  <c r="C1753"/>
  <c r="V1753"/>
  <c r="C1754"/>
  <c r="V1754"/>
  <c r="C1755"/>
  <c r="V1755"/>
  <c r="C1756"/>
  <c r="V1756"/>
  <c r="C1757"/>
  <c r="V1757"/>
  <c r="C1758"/>
  <c r="V1758"/>
  <c r="C1759"/>
  <c r="V1759"/>
  <c r="C1760"/>
  <c r="V1760"/>
  <c r="C1761"/>
  <c r="V1761"/>
  <c r="C1762"/>
  <c r="V1762"/>
  <c r="C1763"/>
  <c r="V1763"/>
  <c r="C1764"/>
  <c r="V1764"/>
  <c r="C1765"/>
  <c r="V1765"/>
  <c r="C1766"/>
  <c r="V1766"/>
  <c r="C1767"/>
  <c r="V1767"/>
  <c r="C1768"/>
  <c r="V1768"/>
  <c r="C1769"/>
  <c r="V1769"/>
  <c r="C1770"/>
  <c r="V1770"/>
  <c r="C1771"/>
  <c r="V1771"/>
  <c r="C1772"/>
  <c r="V1772"/>
  <c r="C1773"/>
  <c r="V1773"/>
  <c r="C1774"/>
  <c r="V1774"/>
  <c r="C1775"/>
  <c r="V1775"/>
  <c r="C1776"/>
  <c r="V1776"/>
  <c r="C1777"/>
  <c r="V1777"/>
  <c r="C1778"/>
  <c r="V1778"/>
  <c r="C1779"/>
  <c r="V1779"/>
  <c r="C1780"/>
  <c r="V1780"/>
  <c r="C1781"/>
  <c r="V1781"/>
  <c r="C1782"/>
  <c r="V1782"/>
  <c r="C1783"/>
  <c r="V1783"/>
  <c r="C1784"/>
  <c r="V1784"/>
  <c r="C1785"/>
  <c r="V1785"/>
  <c r="C1786"/>
  <c r="V1786"/>
  <c r="C1787"/>
  <c r="V1787"/>
  <c r="C1788"/>
  <c r="V1788"/>
  <c r="C1789"/>
  <c r="V1789"/>
  <c r="C1790"/>
  <c r="V1790"/>
  <c r="C1791"/>
  <c r="V1791"/>
  <c r="C1792"/>
  <c r="V1792"/>
  <c r="C1793"/>
  <c r="V1793"/>
  <c r="C1794"/>
  <c r="V1794"/>
  <c r="C1795"/>
  <c r="V1795"/>
  <c r="C1796"/>
  <c r="V1796"/>
  <c r="C1797"/>
  <c r="V1797"/>
  <c r="C1798"/>
  <c r="V1798"/>
  <c r="C1799"/>
  <c r="V1799"/>
  <c r="C1800"/>
  <c r="V1800"/>
  <c r="C1801"/>
  <c r="V1801"/>
  <c r="C1802"/>
  <c r="V1802"/>
  <c r="C1803"/>
  <c r="V1803"/>
  <c r="C1804"/>
  <c r="V1804"/>
  <c r="C1805"/>
  <c r="V1805"/>
  <c r="C1806"/>
  <c r="V1806"/>
  <c r="C1807"/>
  <c r="V1807"/>
  <c r="C1808"/>
  <c r="V1808"/>
  <c r="C1809"/>
  <c r="V1809"/>
  <c r="C1810"/>
  <c r="V1810"/>
  <c r="C1811"/>
  <c r="V1811"/>
  <c r="C1812"/>
  <c r="V1812"/>
  <c r="C1813"/>
  <c r="V1813"/>
  <c r="C1814"/>
  <c r="V1814"/>
  <c r="C1815"/>
  <c r="V1815"/>
  <c r="C1816"/>
  <c r="V1816"/>
  <c r="C1817"/>
  <c r="V1817"/>
  <c r="C1818"/>
  <c r="V1818"/>
  <c r="C1819"/>
  <c r="V1819"/>
  <c r="C1820"/>
  <c r="V1820"/>
  <c r="C1821"/>
  <c r="V1821"/>
  <c r="C1822"/>
  <c r="V1822"/>
  <c r="C1823"/>
  <c r="V1823"/>
  <c r="C1824"/>
  <c r="V1824"/>
  <c r="C1825"/>
  <c r="V1825"/>
  <c r="C1826"/>
  <c r="V1826"/>
  <c r="C1827"/>
  <c r="V1827"/>
  <c r="C1828"/>
  <c r="V1828"/>
  <c r="C1829"/>
  <c r="V1829"/>
  <c r="C1830"/>
  <c r="V1830"/>
  <c r="C1831"/>
  <c r="V1831"/>
  <c r="C1832"/>
  <c r="V1832"/>
  <c r="C1833"/>
  <c r="V1833"/>
  <c r="C1834"/>
  <c r="V1834"/>
  <c r="C1835"/>
  <c r="V1835"/>
  <c r="C1836"/>
  <c r="V1836"/>
  <c r="C1837"/>
  <c r="V1837"/>
  <c r="C1838"/>
  <c r="V1838"/>
  <c r="C1839"/>
  <c r="V1839"/>
  <c r="C1840"/>
  <c r="V1840"/>
  <c r="C1841"/>
  <c r="V1841"/>
  <c r="C1842"/>
  <c r="V1842"/>
  <c r="C1843"/>
  <c r="V1843"/>
  <c r="C1844"/>
  <c r="V1844"/>
  <c r="C1845"/>
  <c r="V1845"/>
  <c r="C1846"/>
  <c r="V1846"/>
  <c r="C1847"/>
  <c r="V1847"/>
  <c r="C1848"/>
  <c r="V1848"/>
  <c r="C1849"/>
  <c r="V1849"/>
  <c r="C1850"/>
  <c r="V1850"/>
  <c r="C1851"/>
  <c r="V1851"/>
  <c r="C1852"/>
  <c r="V1852"/>
  <c r="C1853"/>
  <c r="V1853"/>
  <c r="C1854"/>
  <c r="V1854"/>
  <c r="C1855"/>
  <c r="V1855"/>
  <c r="C1856"/>
  <c r="V1856"/>
  <c r="C1857"/>
  <c r="V1857"/>
  <c r="C1858"/>
  <c r="V1858"/>
  <c r="C1859"/>
  <c r="V1859"/>
  <c r="C1860"/>
  <c r="V1860"/>
  <c r="C1861"/>
  <c r="V1861"/>
  <c r="C1862"/>
  <c r="V1862"/>
  <c r="C1863"/>
  <c r="V1863"/>
  <c r="C1864"/>
  <c r="V1864"/>
  <c r="C1865"/>
  <c r="V1865"/>
  <c r="C1866"/>
  <c r="V1866"/>
  <c r="C1867"/>
  <c r="V1867"/>
  <c r="C1868"/>
  <c r="V1868"/>
  <c r="C1869"/>
  <c r="V1869"/>
  <c r="C1870"/>
  <c r="V1870"/>
  <c r="C1871"/>
  <c r="V1871"/>
  <c r="C1872"/>
  <c r="V1872"/>
  <c r="C1873"/>
  <c r="V1873"/>
  <c r="C1874"/>
  <c r="V1874"/>
  <c r="C1875"/>
  <c r="V1875"/>
  <c r="C1876"/>
  <c r="V1876"/>
  <c r="C1877"/>
  <c r="V1877"/>
  <c r="C1878"/>
  <c r="V1878"/>
  <c r="C1879"/>
  <c r="V1879"/>
  <c r="C1880"/>
  <c r="V1880"/>
  <c r="C1881"/>
  <c r="V1881"/>
  <c r="C1882"/>
  <c r="V1882"/>
  <c r="C1883"/>
  <c r="V1883"/>
  <c r="C1884"/>
  <c r="V1884"/>
  <c r="C1885"/>
  <c r="V1885"/>
  <c r="C1886"/>
  <c r="V1886"/>
  <c r="C1887"/>
  <c r="V1887"/>
  <c r="C1888"/>
  <c r="V1888"/>
  <c r="C1889"/>
  <c r="V1889"/>
  <c r="C1890"/>
  <c r="V1890"/>
  <c r="C1891"/>
  <c r="V1891"/>
  <c r="C1892"/>
  <c r="V1892"/>
  <c r="C1893"/>
  <c r="V1893"/>
  <c r="C1894"/>
  <c r="V1894"/>
  <c r="C1895"/>
  <c r="V1895"/>
  <c r="C1896"/>
  <c r="V1896"/>
  <c r="C1897"/>
  <c r="V1897"/>
  <c r="C1898"/>
  <c r="V1898"/>
  <c r="C1899"/>
  <c r="V1899"/>
  <c r="C1900"/>
  <c r="V1900"/>
  <c r="C1901"/>
  <c r="V1901"/>
  <c r="C1902"/>
  <c r="V1902"/>
  <c r="C1903"/>
  <c r="V1903"/>
  <c r="C1904"/>
  <c r="V1904"/>
  <c r="C1905"/>
  <c r="V1905"/>
  <c r="C1906"/>
  <c r="V1906"/>
  <c r="C1907"/>
  <c r="V1907"/>
  <c r="C1908"/>
  <c r="V1908"/>
  <c r="C1909"/>
  <c r="V1909"/>
  <c r="C1910"/>
  <c r="V1910"/>
  <c r="C1911"/>
  <c r="V1911"/>
  <c r="C1912"/>
  <c r="V1912"/>
  <c r="C1913"/>
  <c r="V1913"/>
  <c r="C1914"/>
  <c r="V1914"/>
  <c r="C1915"/>
  <c r="V1915"/>
  <c r="C1916"/>
  <c r="V1916"/>
  <c r="C1917"/>
  <c r="V1917"/>
  <c r="C1918"/>
  <c r="V1918"/>
  <c r="C1919"/>
  <c r="V1919"/>
  <c r="C1920"/>
  <c r="V1920"/>
  <c r="C1921"/>
  <c r="V1921"/>
  <c r="C1922"/>
  <c r="V1922"/>
  <c r="C1923"/>
  <c r="V1923"/>
  <c r="C1924"/>
  <c r="V1924"/>
  <c r="C1925"/>
  <c r="V1925"/>
  <c r="C1926"/>
  <c r="V1926"/>
  <c r="C1927"/>
  <c r="V1927"/>
  <c r="C1928"/>
  <c r="V1928"/>
  <c r="C1929"/>
  <c r="V1929"/>
  <c r="C1930"/>
  <c r="V1930"/>
  <c r="C1931"/>
  <c r="V1931"/>
  <c r="C1932"/>
  <c r="V1932"/>
  <c r="C1933"/>
  <c r="V1933"/>
  <c r="C1934"/>
  <c r="V1934"/>
  <c r="C1935"/>
  <c r="V1935"/>
  <c r="C1936"/>
  <c r="V1936"/>
  <c r="C1937"/>
  <c r="V1937"/>
  <c r="C1938"/>
  <c r="V1938"/>
  <c r="C1939"/>
  <c r="V1939"/>
  <c r="C1940"/>
  <c r="V1940"/>
  <c r="C1941"/>
  <c r="V1941"/>
  <c r="C1942"/>
  <c r="V1942"/>
  <c r="C1943"/>
  <c r="V1943"/>
  <c r="C1944"/>
  <c r="V1944"/>
  <c r="C1945"/>
  <c r="V1945"/>
  <c r="C1946"/>
  <c r="V1946"/>
  <c r="C1947"/>
  <c r="V1947"/>
  <c r="C1948"/>
  <c r="V1948"/>
  <c r="C1949"/>
  <c r="V1949"/>
  <c r="C1950"/>
  <c r="V1950"/>
  <c r="C1951"/>
  <c r="V1951"/>
  <c r="C1952"/>
  <c r="V1952"/>
  <c r="C1953"/>
  <c r="V1953"/>
  <c r="C1954"/>
  <c r="V1954"/>
  <c r="C1955"/>
  <c r="V1955"/>
  <c r="C1956"/>
  <c r="V1956"/>
  <c r="C1957"/>
  <c r="V1957"/>
  <c r="C1958"/>
  <c r="V1958"/>
  <c r="C1959"/>
  <c r="V1959"/>
  <c r="C1960"/>
  <c r="V1960"/>
  <c r="C1961"/>
  <c r="V1961"/>
  <c r="C1962"/>
  <c r="V1962"/>
  <c r="C1963"/>
  <c r="V1963"/>
  <c r="C1964"/>
  <c r="V1964"/>
  <c r="C1965"/>
  <c r="V1965"/>
  <c r="C1966"/>
  <c r="V1966"/>
  <c r="C1967"/>
  <c r="V1967"/>
  <c r="C1968"/>
  <c r="V1968"/>
  <c r="C1969"/>
  <c r="V1969"/>
  <c r="C1970"/>
  <c r="V1970"/>
  <c r="C1971"/>
  <c r="V1971"/>
  <c r="C1972"/>
  <c r="V1972"/>
  <c r="C1973"/>
  <c r="V1973"/>
  <c r="C1974"/>
  <c r="V1974"/>
  <c r="C1975"/>
  <c r="V1975"/>
  <c r="C1976"/>
  <c r="V1976"/>
  <c r="C1977"/>
  <c r="V1977"/>
  <c r="C1978"/>
  <c r="V1978"/>
  <c r="C1979"/>
  <c r="V1979"/>
  <c r="C1980"/>
  <c r="V1980"/>
  <c r="C1981"/>
  <c r="V1981"/>
  <c r="C1982"/>
  <c r="V1982"/>
  <c r="C1983"/>
  <c r="V1983"/>
  <c r="C1984"/>
  <c r="V1984"/>
  <c r="C1985"/>
  <c r="V1985"/>
  <c r="C1986"/>
  <c r="V1986"/>
  <c r="C1987"/>
  <c r="V1987"/>
  <c r="C1988"/>
  <c r="V1988"/>
  <c r="C1989"/>
  <c r="V1989"/>
  <c r="C1990"/>
  <c r="V1990"/>
  <c r="C1991"/>
  <c r="V1991"/>
  <c r="C1992"/>
  <c r="V1992"/>
  <c r="C1993"/>
  <c r="V1993"/>
  <c r="C1994"/>
  <c r="V1994"/>
  <c r="C1995"/>
  <c r="V1995"/>
  <c r="C1996"/>
  <c r="V1996"/>
  <c r="C1997"/>
  <c r="V1997"/>
  <c r="C1998"/>
  <c r="V1998"/>
  <c r="C1999"/>
  <c r="V1999"/>
  <c r="C2000"/>
  <c r="V2000"/>
  <c r="C2001"/>
  <c r="V2001"/>
  <c r="C2002"/>
  <c r="V2002"/>
  <c r="C2003"/>
  <c r="V2003"/>
  <c r="C2004"/>
  <c r="V2004"/>
  <c r="C2005"/>
  <c r="V2005"/>
  <c r="C2006"/>
  <c r="V2006"/>
  <c r="C2007"/>
  <c r="V2007"/>
  <c r="C2008"/>
  <c r="V2008"/>
  <c r="C2009"/>
  <c r="V2009"/>
  <c r="C2010"/>
  <c r="V2010"/>
  <c r="C2011"/>
  <c r="V2011"/>
  <c r="C2012"/>
  <c r="V2012"/>
  <c r="C2013"/>
  <c r="V2013"/>
  <c r="C2014"/>
  <c r="V2014"/>
  <c r="C2015"/>
  <c r="V2015"/>
  <c r="C2016"/>
  <c r="V2016"/>
  <c r="C2017"/>
  <c r="V2017"/>
  <c r="C2018"/>
  <c r="V2018"/>
  <c r="C2019"/>
  <c r="V2019"/>
  <c r="C2020"/>
  <c r="V2020"/>
  <c r="C2021"/>
  <c r="V2021"/>
  <c r="C2022"/>
  <c r="V2022"/>
  <c r="C2023"/>
  <c r="V2023"/>
  <c r="C2024"/>
  <c r="V2024"/>
  <c r="V2025"/>
  <c r="C2026"/>
  <c r="V2026"/>
  <c r="C2027"/>
  <c r="V2027"/>
  <c r="C2028"/>
  <c r="V2028"/>
  <c r="C2029"/>
  <c r="V2029"/>
  <c r="C2030"/>
  <c r="V2030"/>
  <c r="C2031"/>
  <c r="V2031"/>
  <c r="C2032"/>
  <c r="V2032"/>
  <c r="C2033"/>
  <c r="V2033"/>
  <c r="V2034"/>
  <c r="C2035"/>
  <c r="V2035"/>
  <c r="C2036"/>
  <c r="V2036"/>
  <c r="C2037"/>
  <c r="V2037"/>
  <c r="V2038"/>
  <c r="C2039"/>
  <c r="V2039"/>
  <c r="C2040"/>
  <c r="V2040"/>
  <c r="C2041"/>
  <c r="V2041"/>
  <c r="V2042"/>
  <c r="C2043"/>
  <c r="V2043"/>
  <c r="C2044"/>
  <c r="V2044"/>
  <c r="V2045"/>
  <c r="V2046"/>
  <c r="C2047"/>
  <c r="V2047"/>
  <c r="C2048"/>
  <c r="V2048"/>
  <c r="C2049"/>
  <c r="V2049"/>
  <c r="V2050"/>
  <c r="C2051"/>
  <c r="V2051"/>
  <c r="C2052"/>
  <c r="C2053"/>
  <c r="V2053"/>
  <c r="C2054"/>
  <c r="V2054"/>
  <c r="C2055"/>
  <c r="V2055"/>
  <c r="C2056"/>
  <c r="V2056"/>
  <c r="V2057"/>
  <c r="V2058"/>
  <c r="C2059"/>
  <c r="V2059"/>
  <c r="C2060"/>
  <c r="V2060"/>
  <c r="C2061"/>
  <c r="V2061"/>
  <c r="C2062"/>
  <c r="V2062"/>
  <c r="V2063"/>
  <c r="C2064"/>
  <c r="V2064"/>
  <c r="V2065"/>
  <c r="V2066"/>
  <c r="C2067"/>
  <c r="V2067"/>
  <c r="C2068"/>
  <c r="V2068"/>
  <c r="V2069"/>
  <c r="C2070"/>
  <c r="V2070"/>
  <c r="C2072"/>
  <c r="V2072"/>
  <c r="V2073"/>
  <c r="V2075"/>
  <c r="C2076"/>
  <c r="V2076"/>
  <c r="C2077"/>
  <c r="V2077"/>
  <c r="V2078"/>
  <c r="V2079"/>
  <c r="C2080"/>
  <c r="V2080"/>
  <c r="C2081"/>
  <c r="V2081"/>
  <c r="C2082"/>
  <c r="V2082"/>
  <c r="V2083"/>
  <c r="C2084"/>
  <c r="V2084"/>
  <c r="C2085"/>
  <c r="V2085"/>
  <c r="C2086"/>
  <c r="V2086"/>
  <c r="C2087"/>
  <c r="V2087"/>
  <c r="C2088"/>
  <c r="V2088"/>
  <c r="C2089"/>
  <c r="V2089"/>
  <c r="V2090"/>
  <c r="C2091"/>
  <c r="V2091"/>
  <c r="C2092"/>
  <c r="V2092"/>
  <c r="C2093"/>
  <c r="V2093"/>
  <c r="V2094"/>
  <c r="C2095"/>
  <c r="V2095"/>
  <c r="C2096"/>
  <c r="V2096"/>
  <c r="C2097"/>
  <c r="V2097"/>
  <c r="V2098"/>
  <c r="V2099"/>
  <c r="C2100"/>
  <c r="V2100"/>
  <c r="C2101"/>
  <c r="V2101"/>
  <c r="C2102"/>
  <c r="V2102"/>
  <c r="V2103"/>
  <c r="C2104"/>
  <c r="V2104"/>
  <c r="C2105"/>
  <c r="V2105"/>
  <c r="C2106"/>
  <c r="V2106"/>
  <c r="C2107"/>
  <c r="V2107"/>
  <c r="C2108"/>
  <c r="V2108"/>
  <c r="C2109"/>
  <c r="V2109"/>
  <c r="C2110"/>
  <c r="V2110"/>
  <c r="V2111"/>
  <c r="V2112"/>
  <c r="C2113"/>
  <c r="V2113"/>
  <c r="C2114"/>
  <c r="V2114"/>
  <c r="V2115"/>
  <c r="C2116"/>
  <c r="V2116"/>
  <c r="C2117"/>
  <c r="V2117"/>
  <c r="C2118"/>
  <c r="V2118"/>
  <c r="C2119"/>
  <c r="V2119"/>
  <c r="C2120"/>
  <c r="V2120"/>
  <c r="C2121"/>
  <c r="V2121"/>
  <c r="V2122"/>
  <c r="C2123"/>
  <c r="V2123"/>
  <c r="C2124"/>
  <c r="V2124"/>
  <c r="C2125"/>
  <c r="V2125"/>
  <c r="V2126"/>
  <c r="C2127"/>
  <c r="V2127"/>
  <c r="V2128"/>
  <c r="C2129"/>
  <c r="V2129"/>
  <c r="C2131"/>
  <c r="V2131"/>
  <c r="C2132"/>
  <c r="V2132"/>
  <c r="C2133"/>
  <c r="V2133"/>
  <c r="C2134"/>
  <c r="V2134"/>
  <c r="C2135"/>
  <c r="V2135"/>
  <c r="C2136"/>
  <c r="V2136"/>
  <c r="C2137"/>
  <c r="V2137"/>
  <c r="C2138"/>
  <c r="V2138"/>
  <c r="V2139"/>
  <c r="C2140"/>
  <c r="V2140"/>
  <c r="C2141"/>
  <c r="V2141"/>
  <c r="C2142"/>
  <c r="V2142"/>
  <c r="C2143"/>
  <c r="V2143"/>
  <c r="C2144"/>
  <c r="V2144"/>
  <c r="C2145"/>
  <c r="V2145"/>
  <c r="C2146"/>
  <c r="V2146"/>
  <c r="C2147"/>
  <c r="V2147"/>
  <c r="C2148"/>
  <c r="V2148"/>
  <c r="C2149"/>
  <c r="V2149"/>
  <c r="C2150"/>
  <c r="V2150"/>
  <c r="C2151"/>
  <c r="V2151"/>
  <c r="C2152"/>
  <c r="V2152"/>
  <c r="C2153"/>
  <c r="V2153"/>
  <c r="C2154"/>
  <c r="V2154"/>
  <c r="C2155"/>
  <c r="V2155"/>
  <c r="C2156"/>
  <c r="V2156"/>
  <c r="C2157"/>
  <c r="V2157"/>
  <c r="C2158"/>
  <c r="V2158"/>
  <c r="C2159"/>
  <c r="V2159"/>
  <c r="C2160"/>
  <c r="V2160"/>
  <c r="C2161"/>
  <c r="V2161"/>
  <c r="C2162"/>
  <c r="V2162"/>
  <c r="C2163"/>
  <c r="V2163"/>
  <c r="C2164"/>
  <c r="V2164"/>
  <c r="C2165"/>
  <c r="V2165"/>
  <c r="C2166"/>
  <c r="V2166"/>
  <c r="V2167"/>
  <c r="C2168"/>
  <c r="V2168"/>
  <c r="C2169"/>
  <c r="V2169"/>
  <c r="C2170"/>
  <c r="V2170"/>
  <c r="V2171"/>
  <c r="C2172"/>
  <c r="V2172"/>
  <c r="C2173"/>
  <c r="V2173"/>
  <c r="C2174"/>
  <c r="V2174"/>
  <c r="V2175"/>
  <c r="C2176"/>
  <c r="V2176"/>
  <c r="C2177"/>
  <c r="V2177"/>
  <c r="C2178"/>
  <c r="V2178"/>
  <c r="C2179"/>
  <c r="V2179"/>
  <c r="C2180"/>
  <c r="V2180"/>
  <c r="C2181"/>
  <c r="V2181"/>
  <c r="C2182"/>
  <c r="V2182"/>
  <c r="C2183"/>
  <c r="V2183"/>
  <c r="C2184"/>
  <c r="V2184"/>
  <c r="C2185"/>
  <c r="V2185"/>
  <c r="C2186"/>
  <c r="V2186"/>
  <c r="C2187"/>
  <c r="V2187"/>
  <c r="C2188"/>
  <c r="V2188"/>
  <c r="C2189"/>
  <c r="V2189"/>
  <c r="C2190"/>
  <c r="V2190"/>
  <c r="C2191"/>
  <c r="V2191"/>
  <c r="C2192"/>
  <c r="V2192"/>
  <c r="C2193"/>
  <c r="V2193"/>
  <c r="C2194"/>
  <c r="V2194"/>
  <c r="C2195"/>
  <c r="V2195"/>
  <c r="C2196"/>
  <c r="V2196"/>
  <c r="C2197"/>
  <c r="V2197"/>
  <c r="C2198"/>
  <c r="V2198"/>
  <c r="C2199"/>
  <c r="V2199"/>
  <c r="C2200"/>
  <c r="V2200"/>
  <c r="C2201"/>
  <c r="V2201"/>
  <c r="C2202"/>
  <c r="V2202"/>
  <c r="C2203"/>
  <c r="V2203"/>
  <c r="C2204"/>
  <c r="V2204"/>
  <c r="C2205"/>
  <c r="V2205"/>
  <c r="C2206"/>
  <c r="V2206"/>
  <c r="C2207"/>
  <c r="V2207"/>
  <c r="C2208"/>
  <c r="V2208"/>
  <c r="C2209"/>
  <c r="V2209"/>
  <c r="C2210"/>
  <c r="V2210"/>
  <c r="V2211"/>
  <c r="C2212"/>
  <c r="V2212"/>
  <c r="C2213"/>
  <c r="V2213"/>
  <c r="C2214"/>
  <c r="V2214"/>
  <c r="C2215"/>
  <c r="V2215"/>
  <c r="C2216"/>
  <c r="V2216"/>
  <c r="V2217"/>
  <c r="C2218"/>
  <c r="V2218"/>
  <c r="V2219"/>
  <c r="C2220"/>
  <c r="V2220"/>
  <c r="C2221"/>
  <c r="V2221"/>
  <c r="C2222"/>
  <c r="V2222"/>
  <c r="C2223"/>
  <c r="V2223"/>
  <c r="C2224"/>
  <c r="V2224"/>
  <c r="C2225"/>
  <c r="V2225"/>
  <c r="C2226"/>
  <c r="V2226"/>
  <c r="C2227"/>
  <c r="V2227"/>
  <c r="C2228"/>
  <c r="V2228"/>
  <c r="V2229"/>
  <c r="C2230"/>
  <c r="V2230"/>
  <c r="C2231"/>
  <c r="V2231"/>
  <c r="C2232"/>
  <c r="V2232"/>
  <c r="C2233"/>
  <c r="V2233"/>
  <c r="C2234"/>
  <c r="V2234"/>
  <c r="C2235"/>
  <c r="V2235"/>
  <c r="C2236"/>
  <c r="V2236"/>
  <c r="C2237"/>
  <c r="V2237"/>
  <c r="C2238"/>
  <c r="V2238"/>
  <c r="C2239"/>
  <c r="V2239"/>
  <c r="C2240"/>
  <c r="V2240"/>
  <c r="C2241"/>
  <c r="V2241"/>
  <c r="C2242"/>
  <c r="V2242"/>
  <c r="C2243"/>
  <c r="V2243"/>
  <c r="C2244"/>
  <c r="V2244"/>
  <c r="C2245"/>
  <c r="V2245"/>
  <c r="C2246"/>
  <c r="V2246"/>
  <c r="C2247"/>
  <c r="V2247"/>
  <c r="C2248"/>
  <c r="V2248"/>
  <c r="V2249"/>
  <c r="C2250"/>
  <c r="V2250"/>
  <c r="C2251"/>
  <c r="C2252"/>
  <c r="V2252"/>
  <c r="C2253"/>
  <c r="V2253"/>
  <c r="C2254"/>
  <c r="V2254"/>
  <c r="C2255"/>
  <c r="C2256"/>
  <c r="V2256"/>
  <c r="C2257"/>
  <c r="V2257"/>
  <c r="C2258"/>
  <c r="V2258"/>
  <c r="C2259"/>
  <c r="V2259"/>
  <c r="C2260"/>
  <c r="V2260"/>
  <c r="C2261"/>
  <c r="V2261"/>
  <c r="C2262"/>
  <c r="V2262"/>
  <c r="C2263"/>
  <c r="V2263"/>
  <c r="C2264"/>
  <c r="V2264"/>
  <c r="C2265"/>
  <c r="V2265"/>
  <c r="C2266"/>
  <c r="V2266"/>
  <c r="C2267"/>
  <c r="V2267"/>
  <c r="C2268"/>
  <c r="V2268"/>
  <c r="C2269"/>
  <c r="V2269"/>
  <c r="C2270"/>
  <c r="V2270"/>
  <c r="C2271"/>
  <c r="V2271"/>
  <c r="C2272"/>
  <c r="C2273"/>
  <c r="V2273"/>
  <c r="C2274"/>
  <c r="V2274"/>
  <c r="C2275"/>
  <c r="V2275"/>
  <c r="C2276"/>
  <c r="V2276"/>
  <c r="C2277"/>
  <c r="V2277"/>
  <c r="C2278"/>
  <c r="V2278"/>
  <c r="C2279"/>
  <c r="C2280"/>
  <c r="V2280"/>
  <c r="C2281"/>
  <c r="C2282"/>
  <c r="C2283"/>
  <c r="V2283"/>
  <c r="C2284"/>
  <c r="V2284"/>
  <c r="C2285"/>
  <c r="V2285"/>
  <c r="C2286"/>
  <c r="V2286"/>
  <c r="C2287"/>
  <c r="V2287"/>
  <c r="C2288"/>
  <c r="C2289"/>
  <c r="C2290"/>
  <c r="V2290"/>
  <c r="C2291"/>
  <c r="C2292"/>
  <c r="V2292"/>
  <c r="C2293"/>
  <c r="V2293"/>
  <c r="C2294"/>
  <c r="V2294"/>
  <c r="C2295"/>
  <c r="V2295"/>
  <c r="C2296"/>
  <c r="C2297"/>
  <c r="C2298"/>
  <c r="V2298"/>
  <c r="C2299"/>
  <c r="V2299"/>
  <c r="C2300"/>
  <c r="V2300"/>
  <c r="C2301"/>
  <c r="V2301"/>
  <c r="C2302"/>
  <c r="V2302"/>
  <c r="C2303"/>
  <c r="V2303"/>
  <c r="C2304"/>
  <c r="V2304"/>
  <c r="C2305"/>
  <c r="V2305"/>
  <c r="C2306"/>
  <c r="V2306"/>
  <c r="C2307"/>
  <c r="V2307"/>
  <c r="C2308"/>
  <c r="V2308"/>
  <c r="C2309"/>
  <c r="C2310"/>
  <c r="V2310"/>
  <c r="C2311"/>
  <c r="V2311"/>
  <c r="C2312"/>
  <c r="V2312"/>
  <c r="C2313"/>
  <c r="V2313"/>
  <c r="C2314"/>
  <c r="V2314"/>
  <c r="C2315"/>
  <c r="V2315"/>
  <c r="C2316"/>
  <c r="C2317"/>
  <c r="V2317"/>
  <c r="C2318"/>
  <c r="C2319"/>
  <c r="V2319"/>
  <c r="C2320"/>
  <c r="C2321"/>
  <c r="V2321"/>
  <c r="C2322"/>
  <c r="V2322"/>
  <c r="C2323"/>
  <c r="V2323"/>
  <c r="C2324"/>
  <c r="C2325"/>
  <c r="V2325"/>
  <c r="C2326"/>
  <c r="V2326"/>
  <c r="C2327"/>
  <c r="V2327"/>
  <c r="C2328"/>
  <c r="C2329"/>
  <c r="V2329"/>
  <c r="C2330"/>
  <c r="V2330"/>
  <c r="C2331"/>
  <c r="V2331"/>
  <c r="C2332"/>
  <c r="C2333"/>
  <c r="V2333"/>
  <c r="C2334"/>
  <c r="V2334"/>
  <c r="C2335"/>
  <c r="V2335"/>
  <c r="C2336"/>
  <c r="C2337"/>
  <c r="V2337"/>
  <c r="C2338"/>
  <c r="V2338"/>
  <c r="C2339"/>
  <c r="V2339"/>
  <c r="C2340"/>
  <c r="C2341"/>
  <c r="V2341"/>
  <c r="C2342"/>
  <c r="V2342"/>
  <c r="C2343"/>
  <c r="V2343"/>
  <c r="C2344"/>
  <c r="V2344"/>
  <c r="C2345"/>
  <c r="V2345"/>
  <c r="C2346"/>
  <c r="V2346"/>
  <c r="C2347"/>
  <c r="V2347"/>
  <c r="C2348"/>
  <c r="C2349"/>
  <c r="V2349"/>
  <c r="C2350"/>
  <c r="V2350"/>
  <c r="C2351"/>
  <c r="V2351"/>
  <c r="C2352"/>
  <c r="V2352"/>
  <c r="C2353"/>
  <c r="V2353"/>
  <c r="C2354"/>
  <c r="C2355"/>
  <c r="V2355"/>
  <c r="C2356"/>
  <c r="V2356"/>
  <c r="C2357"/>
  <c r="V2357"/>
  <c r="C2358"/>
  <c r="V2358"/>
  <c r="C2359"/>
  <c r="V2359"/>
  <c r="C2360"/>
  <c r="V2360"/>
  <c r="C2361"/>
  <c r="V2361"/>
  <c r="C2362"/>
  <c r="C2363"/>
  <c r="V2363"/>
  <c r="C2364"/>
  <c r="V2364"/>
  <c r="C2365"/>
  <c r="V2365"/>
  <c r="C2366"/>
  <c r="V2366"/>
  <c r="C2367"/>
  <c r="V2367"/>
  <c r="C2368"/>
  <c r="V2368"/>
  <c r="C2369"/>
  <c r="V2369"/>
  <c r="C2370"/>
  <c r="C2371"/>
  <c r="V2371"/>
  <c r="C2372"/>
  <c r="V2372"/>
  <c r="C2373"/>
  <c r="V2373"/>
  <c r="C2374"/>
  <c r="V2374"/>
  <c r="C2375"/>
  <c r="V2375"/>
  <c r="C2376"/>
  <c r="V2376"/>
  <c r="C2377"/>
  <c r="V2377"/>
  <c r="C2378"/>
  <c r="C2379"/>
  <c r="V2379"/>
  <c r="C2380"/>
  <c r="C2381"/>
  <c r="V2381"/>
  <c r="C2382"/>
  <c r="V2382"/>
  <c r="C2383"/>
  <c r="V2383"/>
  <c r="C2384"/>
  <c r="V2384"/>
  <c r="C2385"/>
  <c r="V2385"/>
  <c r="C2386"/>
  <c r="V2386"/>
  <c r="C2387"/>
  <c r="C2388"/>
  <c r="C2389"/>
  <c r="V2389"/>
  <c r="C2390"/>
  <c r="V2390"/>
  <c r="C2391"/>
  <c r="V2391"/>
  <c r="C2392"/>
  <c r="C2393"/>
  <c r="V2393"/>
  <c r="C2394"/>
  <c r="C2395"/>
  <c r="V2395"/>
  <c r="C2396"/>
  <c r="V2396"/>
  <c r="C2397"/>
  <c r="V2397"/>
  <c r="C2398"/>
  <c r="V2398"/>
  <c r="C2399"/>
  <c r="V2399"/>
  <c r="C2400"/>
  <c r="C2401"/>
  <c r="C2402"/>
  <c r="V2402"/>
  <c r="C2403"/>
  <c r="V2403"/>
  <c r="C2404"/>
  <c r="C2405"/>
  <c r="C2406"/>
  <c r="V2406"/>
  <c r="C2407"/>
  <c r="V2407"/>
  <c r="C2408"/>
  <c r="C2409"/>
  <c r="V2409"/>
  <c r="C2410"/>
  <c r="V2410"/>
  <c r="C2411"/>
  <c r="V2411"/>
  <c r="C2412"/>
  <c r="C2413"/>
  <c r="V2413"/>
  <c r="C2414"/>
  <c r="V2414"/>
  <c r="C2415"/>
  <c r="V2415"/>
  <c r="C2416"/>
  <c r="C2417"/>
  <c r="C2418"/>
  <c r="V2418"/>
  <c r="C2419"/>
  <c r="V2419"/>
  <c r="C2420"/>
  <c r="C2421"/>
  <c r="C2422"/>
  <c r="V2422"/>
  <c r="C2423"/>
  <c r="V2423"/>
  <c r="C2424"/>
  <c r="V2424"/>
  <c r="C2425"/>
  <c r="V2425"/>
  <c r="C2426"/>
  <c r="V2426"/>
  <c r="C2427"/>
  <c r="V2427"/>
  <c r="C2428"/>
  <c r="C2429"/>
  <c r="V2429"/>
  <c r="C2430"/>
  <c r="V2430"/>
  <c r="C2431"/>
  <c r="V2431"/>
  <c r="C2432"/>
  <c r="V2432"/>
  <c r="C2433"/>
  <c r="C2434"/>
  <c r="C2435"/>
  <c r="V2435"/>
  <c r="C2436"/>
  <c r="V2436"/>
  <c r="C2437"/>
  <c r="V2437"/>
  <c r="C2438"/>
  <c r="C2439"/>
  <c r="C2440"/>
  <c r="V2440"/>
  <c r="C2441"/>
  <c r="V2441"/>
  <c r="C2442"/>
  <c r="V2442"/>
  <c r="C2443"/>
  <c r="V2443"/>
  <c r="C2444"/>
  <c r="V2444"/>
  <c r="C2445"/>
  <c r="V2445"/>
  <c r="C2446"/>
  <c r="V2446"/>
  <c r="C2447"/>
  <c r="V2447"/>
  <c r="C2448"/>
  <c r="V2448"/>
  <c r="C2449"/>
  <c r="C2450"/>
  <c r="V2450"/>
  <c r="C2451"/>
  <c r="V2451"/>
  <c r="C2452"/>
  <c r="V2452"/>
  <c r="C2453"/>
  <c r="V2453"/>
  <c r="C2454"/>
  <c r="V2454"/>
  <c r="C2455"/>
  <c r="C2456"/>
  <c r="V2456"/>
  <c r="C2457"/>
  <c r="V2457"/>
  <c r="C2458"/>
  <c r="V2458"/>
  <c r="C2459"/>
  <c r="V2459"/>
  <c r="C2460"/>
  <c r="V2460"/>
  <c r="C2461"/>
  <c r="V2461"/>
  <c r="C2462"/>
  <c r="C2463"/>
  <c r="V2463"/>
  <c r="C2464"/>
  <c r="C2465"/>
  <c r="V2465"/>
  <c r="C2466"/>
  <c r="V2466"/>
  <c r="C2467"/>
  <c r="V2467"/>
  <c r="C2468"/>
  <c r="V2468"/>
  <c r="C2469"/>
  <c r="C2470"/>
  <c r="V2470"/>
  <c r="C2471"/>
  <c r="V2471"/>
  <c r="C2472"/>
  <c r="V2472"/>
  <c r="C2473"/>
  <c r="V2473"/>
  <c r="C2474"/>
  <c r="V2474"/>
  <c r="C2475"/>
  <c r="C2476"/>
  <c r="V2476"/>
  <c r="C2477"/>
  <c r="V2477"/>
  <c r="C2478"/>
  <c r="V2478"/>
  <c r="C2479"/>
  <c r="C2480"/>
  <c r="V2480"/>
  <c r="C2481"/>
  <c r="V2481"/>
  <c r="C2482"/>
  <c r="V2482"/>
  <c r="C2483"/>
  <c r="V2483"/>
  <c r="C2484"/>
  <c r="V2484"/>
  <c r="C2485"/>
  <c r="V2485"/>
  <c r="C2486"/>
  <c r="V2486"/>
  <c r="C2487"/>
  <c r="V2487"/>
  <c r="C2488"/>
  <c r="V2488"/>
  <c r="C2489"/>
  <c r="V2489"/>
  <c r="C2490"/>
  <c r="V2490"/>
  <c r="C2491"/>
  <c r="V2491"/>
  <c r="C2492"/>
  <c r="V2492"/>
  <c r="C2493"/>
  <c r="V2493"/>
  <c r="C2494"/>
  <c r="V2494"/>
  <c r="C2495"/>
  <c r="V2495"/>
  <c r="C2496"/>
  <c r="V2496"/>
  <c r="C2497"/>
  <c r="V2497"/>
  <c r="C2498"/>
  <c r="V2498"/>
  <c r="C2499"/>
  <c r="V2499"/>
  <c r="C2500"/>
  <c r="V2500"/>
  <c r="C2501"/>
  <c r="V2501"/>
  <c r="C2502"/>
  <c r="V2502"/>
  <c r="C2503"/>
  <c r="V2503"/>
  <c r="D4"/>
  <c r="E4"/>
  <c r="V9"/>
  <c r="X9"/>
  <c r="V10"/>
  <c r="X10"/>
  <c r="V11"/>
  <c r="X11"/>
  <c r="V12"/>
  <c r="X12"/>
  <c r="V13"/>
  <c r="X13"/>
  <c r="V14"/>
  <c r="X14"/>
  <c r="V15"/>
  <c r="X15"/>
  <c r="V16"/>
  <c r="X16"/>
  <c r="V17"/>
  <c r="X17"/>
  <c r="V18"/>
  <c r="X18"/>
  <c r="V19"/>
  <c r="V20"/>
  <c r="X20"/>
  <c r="V21"/>
  <c r="X21"/>
  <c r="V22"/>
  <c r="X22"/>
  <c r="V23"/>
  <c r="X23"/>
  <c r="V24"/>
  <c r="X24"/>
  <c r="V25"/>
  <c r="X25"/>
  <c r="V26"/>
  <c r="V27"/>
  <c r="X27"/>
  <c r="V28"/>
  <c r="X28"/>
  <c r="V29"/>
  <c r="V30"/>
  <c r="E30"/>
  <c r="X30"/>
  <c r="V31"/>
  <c r="E31"/>
  <c r="X31" s="1"/>
  <c r="V32"/>
  <c r="E32"/>
  <c r="X32" s="1"/>
  <c r="V33"/>
  <c r="E33"/>
  <c r="X33"/>
  <c r="V34"/>
  <c r="E34"/>
  <c r="X34" s="1"/>
  <c r="V35"/>
  <c r="E35"/>
  <c r="V36"/>
  <c r="E36"/>
  <c r="X36"/>
  <c r="V37"/>
  <c r="E37"/>
  <c r="X37" s="1"/>
  <c r="V38"/>
  <c r="E38"/>
  <c r="X38" s="1"/>
  <c r="V39"/>
  <c r="E39"/>
  <c r="X39" s="1"/>
  <c r="V40"/>
  <c r="E40"/>
  <c r="X40" s="1"/>
  <c r="V41"/>
  <c r="E41"/>
  <c r="X41" s="1"/>
  <c r="V42"/>
  <c r="V43"/>
  <c r="E43"/>
  <c r="X43" s="1"/>
  <c r="V44"/>
  <c r="E44"/>
  <c r="X44" s="1"/>
  <c r="V45"/>
  <c r="E45"/>
  <c r="X45" s="1"/>
  <c r="V46"/>
  <c r="E46"/>
  <c r="X46" s="1"/>
  <c r="V47"/>
  <c r="E47"/>
  <c r="X47" s="1"/>
  <c r="V48"/>
  <c r="V49"/>
  <c r="E49"/>
  <c r="X49" s="1"/>
  <c r="V50"/>
  <c r="E50"/>
  <c r="X50" s="1"/>
  <c r="V51"/>
  <c r="E51"/>
  <c r="V52"/>
  <c r="E52"/>
  <c r="X52"/>
  <c r="V53"/>
  <c r="E53"/>
  <c r="X53" s="1"/>
  <c r="V54"/>
  <c r="E54"/>
  <c r="X54" s="1"/>
  <c r="V55"/>
  <c r="E55"/>
  <c r="X55" s="1"/>
  <c r="V56"/>
  <c r="E56"/>
  <c r="X56" s="1"/>
  <c r="V57"/>
  <c r="E57"/>
  <c r="X57"/>
  <c r="V58"/>
  <c r="E58"/>
  <c r="X58" s="1"/>
  <c r="V59"/>
  <c r="E59"/>
  <c r="V60"/>
  <c r="V61"/>
  <c r="V62"/>
  <c r="E62"/>
  <c r="X62" s="1"/>
  <c r="V63"/>
  <c r="E63"/>
  <c r="V64"/>
  <c r="E64"/>
  <c r="X64" s="1"/>
  <c r="V65"/>
  <c r="E65"/>
  <c r="X65" s="1"/>
  <c r="V66"/>
  <c r="E66"/>
  <c r="X66" s="1"/>
  <c r="V67"/>
  <c r="E67"/>
  <c r="V68"/>
  <c r="E68"/>
  <c r="X68" s="1"/>
  <c r="V69"/>
  <c r="E69"/>
  <c r="X69" s="1"/>
  <c r="V70"/>
  <c r="H70"/>
  <c r="E70"/>
  <c r="X70" s="1"/>
  <c r="V71"/>
  <c r="E71"/>
  <c r="V72"/>
  <c r="E72"/>
  <c r="X72"/>
  <c r="V73"/>
  <c r="E73"/>
  <c r="X73" s="1"/>
  <c r="V74"/>
  <c r="E74"/>
  <c r="X74" s="1"/>
  <c r="V75"/>
  <c r="E75"/>
  <c r="X75"/>
  <c r="V76"/>
  <c r="E76"/>
  <c r="X76" s="1"/>
  <c r="V77"/>
  <c r="V78"/>
  <c r="E78"/>
  <c r="X78" s="1"/>
  <c r="V79"/>
  <c r="E79"/>
  <c r="V80"/>
  <c r="E80"/>
  <c r="X80"/>
  <c r="V81"/>
  <c r="E81"/>
  <c r="X81" s="1"/>
  <c r="V82"/>
  <c r="E82"/>
  <c r="X82" s="1"/>
  <c r="V83"/>
  <c r="E83"/>
  <c r="V84"/>
  <c r="E84"/>
  <c r="X84" s="1"/>
  <c r="V85"/>
  <c r="E85"/>
  <c r="X85" s="1"/>
  <c r="V86"/>
  <c r="V87"/>
  <c r="E87"/>
  <c r="V88"/>
  <c r="E88"/>
  <c r="X88" s="1"/>
  <c r="V89"/>
  <c r="E89"/>
  <c r="X89" s="1"/>
  <c r="V90"/>
  <c r="E90"/>
  <c r="X90" s="1"/>
  <c r="V91"/>
  <c r="V92"/>
  <c r="V93"/>
  <c r="E93"/>
  <c r="X93" s="1"/>
  <c r="V94"/>
  <c r="E94"/>
  <c r="X94" s="1"/>
  <c r="V95"/>
  <c r="E95"/>
  <c r="X95"/>
  <c r="V96"/>
  <c r="E96"/>
  <c r="X96" s="1"/>
  <c r="V97"/>
  <c r="E97"/>
  <c r="X97" s="1"/>
  <c r="V98"/>
  <c r="E98"/>
  <c r="X98"/>
  <c r="V99"/>
  <c r="E99"/>
  <c r="X99" s="1"/>
  <c r="V100"/>
  <c r="E100"/>
  <c r="V101"/>
  <c r="E101"/>
  <c r="X101" s="1"/>
  <c r="V102"/>
  <c r="V103"/>
  <c r="E103"/>
  <c r="X103" s="1"/>
  <c r="V104"/>
  <c r="E104"/>
  <c r="X104" s="1"/>
  <c r="V105"/>
  <c r="E105"/>
  <c r="X105" s="1"/>
  <c r="V106"/>
  <c r="E106"/>
  <c r="X106"/>
  <c r="V107"/>
  <c r="V108"/>
  <c r="E108"/>
  <c r="X108" s="1"/>
  <c r="V109"/>
  <c r="E109"/>
  <c r="X109" s="1"/>
  <c r="V110"/>
  <c r="E110"/>
  <c r="X110"/>
  <c r="V111"/>
  <c r="E111"/>
  <c r="X111" s="1"/>
  <c r="V112"/>
  <c r="E112"/>
  <c r="X112" s="1"/>
  <c r="V113"/>
  <c r="E113"/>
  <c r="X113" s="1"/>
  <c r="V114"/>
  <c r="V115"/>
  <c r="E115"/>
  <c r="X115" s="1"/>
  <c r="V116"/>
  <c r="V117"/>
  <c r="V118"/>
  <c r="E118"/>
  <c r="X118" s="1"/>
  <c r="V119"/>
  <c r="E119"/>
  <c r="X119" s="1"/>
  <c r="V120"/>
  <c r="V121"/>
  <c r="V122"/>
  <c r="E122"/>
  <c r="X122" s="1"/>
  <c r="V123"/>
  <c r="E123"/>
  <c r="X123" s="1"/>
  <c r="V124"/>
  <c r="E124"/>
  <c r="X124" s="1"/>
  <c r="V125"/>
  <c r="E125"/>
  <c r="X125"/>
  <c r="V126"/>
  <c r="E126"/>
  <c r="X126" s="1"/>
  <c r="V127"/>
  <c r="E127"/>
  <c r="X127" s="1"/>
  <c r="V128"/>
  <c r="E128"/>
  <c r="X128" s="1"/>
  <c r="V129"/>
  <c r="E129"/>
  <c r="X129" s="1"/>
  <c r="V130"/>
  <c r="E130"/>
  <c r="X130" s="1"/>
  <c r="V131"/>
  <c r="E131"/>
  <c r="X131" s="1"/>
  <c r="V132"/>
  <c r="V133"/>
  <c r="E133"/>
  <c r="X133" s="1"/>
  <c r="V134"/>
  <c r="E134"/>
  <c r="X134" s="1"/>
  <c r="V135"/>
  <c r="E135"/>
  <c r="X135" s="1"/>
  <c r="V136"/>
  <c r="E136"/>
  <c r="X136" s="1"/>
  <c r="V137"/>
  <c r="E137"/>
  <c r="X137" s="1"/>
  <c r="V138"/>
  <c r="E138"/>
  <c r="X138" s="1"/>
  <c r="V139"/>
  <c r="E139"/>
  <c r="X139"/>
  <c r="V140"/>
  <c r="E140"/>
  <c r="X140" s="1"/>
  <c r="V141"/>
  <c r="E141"/>
  <c r="X141" s="1"/>
  <c r="V142"/>
  <c r="E142"/>
  <c r="X142" s="1"/>
  <c r="V143"/>
  <c r="E143"/>
  <c r="X143"/>
  <c r="V144"/>
  <c r="E144"/>
  <c r="X144" s="1"/>
  <c r="V145"/>
  <c r="E145"/>
  <c r="X145" s="1"/>
  <c r="V146"/>
  <c r="E146"/>
  <c r="X146" s="1"/>
  <c r="V147"/>
  <c r="E147"/>
  <c r="X147" s="1"/>
  <c r="V148"/>
  <c r="E148"/>
  <c r="X148" s="1"/>
  <c r="V149"/>
  <c r="E149"/>
  <c r="X149" s="1"/>
  <c r="V150"/>
  <c r="E150"/>
  <c r="X150" s="1"/>
  <c r="V151"/>
  <c r="V152"/>
  <c r="V153"/>
  <c r="E153"/>
  <c r="X153" s="1"/>
  <c r="V154"/>
  <c r="E154"/>
  <c r="X154" s="1"/>
  <c r="V155"/>
  <c r="E155"/>
  <c r="X155" s="1"/>
  <c r="V156"/>
  <c r="E156"/>
  <c r="X156" s="1"/>
  <c r="V157"/>
  <c r="E157"/>
  <c r="X157" s="1"/>
  <c r="V158"/>
  <c r="E158"/>
  <c r="X158" s="1"/>
  <c r="V159"/>
  <c r="E159"/>
  <c r="X159" s="1"/>
  <c r="V160"/>
  <c r="V161"/>
  <c r="E161"/>
  <c r="X161" s="1"/>
  <c r="V162"/>
  <c r="E162"/>
  <c r="X162" s="1"/>
  <c r="V163"/>
  <c r="E163"/>
  <c r="X163" s="1"/>
  <c r="V164"/>
  <c r="E164"/>
  <c r="X164"/>
  <c r="V165"/>
  <c r="E165"/>
  <c r="X165" s="1"/>
  <c r="V166"/>
  <c r="E166"/>
  <c r="X166" s="1"/>
  <c r="V167"/>
  <c r="E167"/>
  <c r="X167"/>
  <c r="V168"/>
  <c r="V169"/>
  <c r="V170"/>
  <c r="E170"/>
  <c r="X170" s="1"/>
  <c r="V171"/>
  <c r="E171"/>
  <c r="X171"/>
  <c r="V172"/>
  <c r="E172"/>
  <c r="X172" s="1"/>
  <c r="V173"/>
  <c r="E173"/>
  <c r="X173" s="1"/>
  <c r="V174"/>
  <c r="V175"/>
  <c r="E175"/>
  <c r="X175" s="1"/>
  <c r="V176"/>
  <c r="E176"/>
  <c r="X176" s="1"/>
  <c r="V177"/>
  <c r="E177"/>
  <c r="X177"/>
  <c r="V178"/>
  <c r="E178"/>
  <c r="X178" s="1"/>
  <c r="V179"/>
  <c r="E179"/>
  <c r="X179" s="1"/>
  <c r="V180"/>
  <c r="V181"/>
  <c r="V182"/>
  <c r="E182"/>
  <c r="X182" s="1"/>
  <c r="V183"/>
  <c r="E183"/>
  <c r="X183" s="1"/>
  <c r="V184"/>
  <c r="E184"/>
  <c r="X184" s="1"/>
  <c r="V185"/>
  <c r="E185"/>
  <c r="X185" s="1"/>
  <c r="V186"/>
  <c r="E186"/>
  <c r="X186" s="1"/>
  <c r="V187"/>
  <c r="E187"/>
  <c r="X187" s="1"/>
  <c r="V188"/>
  <c r="V189"/>
  <c r="V190"/>
  <c r="V191"/>
  <c r="E191"/>
  <c r="X191" s="1"/>
  <c r="V192"/>
  <c r="V193"/>
  <c r="V194"/>
  <c r="V195"/>
  <c r="E195"/>
  <c r="X195" s="1"/>
  <c r="V196"/>
  <c r="V197"/>
  <c r="V198"/>
  <c r="V199"/>
  <c r="E199"/>
  <c r="X199" s="1"/>
  <c r="V200"/>
  <c r="E200"/>
  <c r="X200" s="1"/>
  <c r="V201"/>
  <c r="E201"/>
  <c r="X201" s="1"/>
  <c r="V202"/>
  <c r="E202"/>
  <c r="X202" s="1"/>
  <c r="V203"/>
  <c r="E203"/>
  <c r="X203" s="1"/>
  <c r="V204"/>
  <c r="E204"/>
  <c r="X204" s="1"/>
  <c r="V205"/>
  <c r="E205"/>
  <c r="X205" s="1"/>
  <c r="V206"/>
  <c r="E206"/>
  <c r="X206" s="1"/>
  <c r="V207"/>
  <c r="E207"/>
  <c r="X207" s="1"/>
  <c r="V209"/>
  <c r="E209"/>
  <c r="X209" s="1"/>
  <c r="V210"/>
  <c r="E210"/>
  <c r="X210" s="1"/>
  <c r="V211"/>
  <c r="V212"/>
  <c r="V213"/>
  <c r="V214"/>
  <c r="E214"/>
  <c r="X214" s="1"/>
  <c r="V215"/>
  <c r="E215"/>
  <c r="X215" s="1"/>
  <c r="V216"/>
  <c r="E216"/>
  <c r="X216" s="1"/>
  <c r="V217"/>
  <c r="E217"/>
  <c r="X217" s="1"/>
  <c r="V218"/>
  <c r="E218"/>
  <c r="X218" s="1"/>
  <c r="V219"/>
  <c r="E219"/>
  <c r="X219" s="1"/>
  <c r="V220"/>
  <c r="E220"/>
  <c r="X220" s="1"/>
  <c r="V221"/>
  <c r="E221"/>
  <c r="X221"/>
  <c r="V222"/>
  <c r="E222"/>
  <c r="X222" s="1"/>
  <c r="V223"/>
  <c r="E223"/>
  <c r="X223" s="1"/>
  <c r="V224"/>
  <c r="E224"/>
  <c r="X224"/>
  <c r="V225"/>
  <c r="E225"/>
  <c r="X225" s="1"/>
  <c r="V226"/>
  <c r="E226"/>
  <c r="X226" s="1"/>
  <c r="V227"/>
  <c r="E227"/>
  <c r="X227" s="1"/>
  <c r="V228"/>
  <c r="E228"/>
  <c r="X228" s="1"/>
  <c r="V229"/>
  <c r="E229"/>
  <c r="X229" s="1"/>
  <c r="V230"/>
  <c r="E230"/>
  <c r="X230" s="1"/>
  <c r="V231"/>
  <c r="E231"/>
  <c r="X231" s="1"/>
  <c r="V232"/>
  <c r="E232"/>
  <c r="X232" s="1"/>
  <c r="V233"/>
  <c r="E233"/>
  <c r="X233" s="1"/>
  <c r="V234"/>
  <c r="E234"/>
  <c r="X234" s="1"/>
  <c r="V235"/>
  <c r="E235"/>
  <c r="X235" s="1"/>
  <c r="V236"/>
  <c r="E236"/>
  <c r="X236" s="1"/>
  <c r="V237"/>
  <c r="E237"/>
  <c r="X237" s="1"/>
  <c r="V238"/>
  <c r="E238"/>
  <c r="X238" s="1"/>
  <c r="V239"/>
  <c r="E239"/>
  <c r="X239" s="1"/>
  <c r="V240"/>
  <c r="E240"/>
  <c r="X240" s="1"/>
  <c r="V241"/>
  <c r="E241"/>
  <c r="X241" s="1"/>
  <c r="V242"/>
  <c r="E242"/>
  <c r="X242" s="1"/>
  <c r="V243"/>
  <c r="E243"/>
  <c r="X243"/>
  <c r="V244"/>
  <c r="E244"/>
  <c r="X244" s="1"/>
  <c r="V245"/>
  <c r="E245"/>
  <c r="X245" s="1"/>
  <c r="V246"/>
  <c r="E246"/>
  <c r="X246" s="1"/>
  <c r="V247"/>
  <c r="E247"/>
  <c r="X247" s="1"/>
  <c r="V248"/>
  <c r="E248"/>
  <c r="X248" s="1"/>
  <c r="V249"/>
  <c r="E249"/>
  <c r="X249" s="1"/>
  <c r="V250"/>
  <c r="E250"/>
  <c r="X250" s="1"/>
  <c r="V251"/>
  <c r="E251"/>
  <c r="X251" s="1"/>
  <c r="V252"/>
  <c r="E252"/>
  <c r="X252" s="1"/>
  <c r="V253"/>
  <c r="E253"/>
  <c r="X253" s="1"/>
  <c r="V254"/>
  <c r="E254"/>
  <c r="X254"/>
  <c r="V255"/>
  <c r="E255"/>
  <c r="X255" s="1"/>
  <c r="V256"/>
  <c r="V257"/>
  <c r="V258"/>
  <c r="E258"/>
  <c r="X258"/>
  <c r="V259"/>
  <c r="E259"/>
  <c r="X259" s="1"/>
  <c r="V260"/>
  <c r="V261"/>
  <c r="V262"/>
  <c r="E262"/>
  <c r="X262" s="1"/>
  <c r="V263"/>
  <c r="E263"/>
  <c r="X263" s="1"/>
  <c r="V264"/>
  <c r="V265"/>
  <c r="E265"/>
  <c r="X265" s="1"/>
  <c r="V266"/>
  <c r="E266"/>
  <c r="X266"/>
  <c r="V267"/>
  <c r="E267"/>
  <c r="X267" s="1"/>
  <c r="V268"/>
  <c r="E268"/>
  <c r="X268" s="1"/>
  <c r="V269"/>
  <c r="E269"/>
  <c r="X269" s="1"/>
  <c r="V270"/>
  <c r="E270"/>
  <c r="X270" s="1"/>
  <c r="V271"/>
  <c r="E271"/>
  <c r="X271" s="1"/>
  <c r="V272"/>
  <c r="E272"/>
  <c r="X272" s="1"/>
  <c r="V273"/>
  <c r="E273"/>
  <c r="X273" s="1"/>
  <c r="V274"/>
  <c r="V275"/>
  <c r="E275"/>
  <c r="X275" s="1"/>
  <c r="V276"/>
  <c r="E276"/>
  <c r="X276" s="1"/>
  <c r="V277"/>
  <c r="E277"/>
  <c r="X277" s="1"/>
  <c r="V278"/>
  <c r="E278"/>
  <c r="X278" s="1"/>
  <c r="V279"/>
  <c r="E279"/>
  <c r="X279"/>
  <c r="V280"/>
  <c r="V281"/>
  <c r="E281"/>
  <c r="X281" s="1"/>
  <c r="V282"/>
  <c r="E282"/>
  <c r="X282" s="1"/>
  <c r="V283"/>
  <c r="E283"/>
  <c r="X283"/>
  <c r="V284"/>
  <c r="E284"/>
  <c r="X284" s="1"/>
  <c r="V285"/>
  <c r="E285"/>
  <c r="X285" s="1"/>
  <c r="V286"/>
  <c r="E286"/>
  <c r="X286" s="1"/>
  <c r="V287"/>
  <c r="E287"/>
  <c r="X287" s="1"/>
  <c r="V288"/>
  <c r="V289"/>
  <c r="E289"/>
  <c r="X289" s="1"/>
  <c r="V290"/>
  <c r="E290"/>
  <c r="X290" s="1"/>
  <c r="V291"/>
  <c r="E291"/>
  <c r="X291" s="1"/>
  <c r="V292"/>
  <c r="E292"/>
  <c r="X292" s="1"/>
  <c r="V293"/>
  <c r="E293"/>
  <c r="X293" s="1"/>
  <c r="V294"/>
  <c r="E294"/>
  <c r="X294" s="1"/>
  <c r="V295"/>
  <c r="E295"/>
  <c r="X295" s="1"/>
  <c r="V296"/>
  <c r="V297"/>
  <c r="E297"/>
  <c r="X297" s="1"/>
  <c r="V298"/>
  <c r="E298"/>
  <c r="X298"/>
  <c r="V299"/>
  <c r="E299"/>
  <c r="X299" s="1"/>
  <c r="V300"/>
  <c r="V301"/>
  <c r="V302"/>
  <c r="E302"/>
  <c r="X302" s="1"/>
  <c r="V303"/>
  <c r="E303"/>
  <c r="X303" s="1"/>
  <c r="V304"/>
  <c r="E304"/>
  <c r="X304" s="1"/>
  <c r="V305"/>
  <c r="E305"/>
  <c r="X305" s="1"/>
  <c r="V306"/>
  <c r="E306"/>
  <c r="X306" s="1"/>
  <c r="V307"/>
  <c r="E307"/>
  <c r="X307"/>
  <c r="V308"/>
  <c r="E308"/>
  <c r="X308" s="1"/>
  <c r="V309"/>
  <c r="E309"/>
  <c r="X309" s="1"/>
  <c r="V310"/>
  <c r="E310"/>
  <c r="X310" s="1"/>
  <c r="V311"/>
  <c r="E311"/>
  <c r="X311" s="1"/>
  <c r="V312"/>
  <c r="E312"/>
  <c r="X312" s="1"/>
  <c r="V313"/>
  <c r="V314"/>
  <c r="V315"/>
  <c r="E315"/>
  <c r="X315" s="1"/>
  <c r="V316"/>
  <c r="E316"/>
  <c r="X316" s="1"/>
  <c r="V317"/>
  <c r="E317"/>
  <c r="X317" s="1"/>
  <c r="V318"/>
  <c r="E318"/>
  <c r="X318"/>
  <c r="V319"/>
  <c r="E319"/>
  <c r="X319" s="1"/>
  <c r="V320"/>
  <c r="V321"/>
  <c r="E321"/>
  <c r="X321" s="1"/>
  <c r="V322"/>
  <c r="E322"/>
  <c r="X322" s="1"/>
  <c r="V323"/>
  <c r="E323"/>
  <c r="X323" s="1"/>
  <c r="V324"/>
  <c r="E324"/>
  <c r="X324" s="1"/>
  <c r="V325"/>
  <c r="E325"/>
  <c r="X325" s="1"/>
  <c r="V326"/>
  <c r="E326"/>
  <c r="X326" s="1"/>
  <c r="V327"/>
  <c r="E327"/>
  <c r="X327" s="1"/>
  <c r="V328"/>
  <c r="E328"/>
  <c r="X328" s="1"/>
  <c r="V329"/>
  <c r="E329"/>
  <c r="X329" s="1"/>
  <c r="V330"/>
  <c r="V331"/>
  <c r="V332"/>
  <c r="E332"/>
  <c r="X332" s="1"/>
  <c r="V333"/>
  <c r="E333"/>
  <c r="X333" s="1"/>
  <c r="V334"/>
  <c r="E334"/>
  <c r="X334" s="1"/>
  <c r="V335"/>
  <c r="E335"/>
  <c r="X335" s="1"/>
  <c r="V336"/>
  <c r="E336"/>
  <c r="X336" s="1"/>
  <c r="V337"/>
  <c r="E337"/>
  <c r="X337" s="1"/>
  <c r="V338"/>
  <c r="E338"/>
  <c r="X338" s="1"/>
  <c r="V339"/>
  <c r="E339"/>
  <c r="X339" s="1"/>
  <c r="V340"/>
  <c r="E340"/>
  <c r="X340" s="1"/>
  <c r="V341"/>
  <c r="E341"/>
  <c r="X341" s="1"/>
  <c r="V342"/>
  <c r="E342"/>
  <c r="V343"/>
  <c r="E343"/>
  <c r="V344"/>
  <c r="E344"/>
  <c r="X344" s="1"/>
  <c r="V345"/>
  <c r="E345"/>
  <c r="X345" s="1"/>
  <c r="V346"/>
  <c r="E346"/>
  <c r="X346" s="1"/>
  <c r="V347"/>
  <c r="E347"/>
  <c r="X347"/>
  <c r="V348"/>
  <c r="E348"/>
  <c r="X348" s="1"/>
  <c r="V349"/>
  <c r="E349"/>
  <c r="X349" s="1"/>
  <c r="V350"/>
  <c r="V351"/>
  <c r="V352"/>
  <c r="E352"/>
  <c r="X352"/>
  <c r="V353"/>
  <c r="E353"/>
  <c r="X353" s="1"/>
  <c r="V354"/>
  <c r="E354"/>
  <c r="X354" s="1"/>
  <c r="V355"/>
  <c r="E355"/>
  <c r="X355"/>
  <c r="V356"/>
  <c r="E356"/>
  <c r="X356" s="1"/>
  <c r="V357"/>
  <c r="E357"/>
  <c r="X357" s="1"/>
  <c r="V358"/>
  <c r="E358"/>
  <c r="X358"/>
  <c r="V359"/>
  <c r="E359"/>
  <c r="X359" s="1"/>
  <c r="V360"/>
  <c r="E360"/>
  <c r="X360" s="1"/>
  <c r="V361"/>
  <c r="E361"/>
  <c r="X361" s="1"/>
  <c r="V362"/>
  <c r="E362"/>
  <c r="X362" s="1"/>
  <c r="V363"/>
  <c r="E363"/>
  <c r="X363" s="1"/>
  <c r="V364"/>
  <c r="E364"/>
  <c r="X364" s="1"/>
  <c r="V365"/>
  <c r="E365"/>
  <c r="X365" s="1"/>
  <c r="V366"/>
  <c r="E366"/>
  <c r="X366" s="1"/>
  <c r="V367"/>
  <c r="E367"/>
  <c r="X367" s="1"/>
  <c r="V368"/>
  <c r="E368"/>
  <c r="X368"/>
  <c r="V369"/>
  <c r="E369"/>
  <c r="X369" s="1"/>
  <c r="V370"/>
  <c r="V371"/>
  <c r="E371"/>
  <c r="X371" s="1"/>
  <c r="V372"/>
  <c r="E372"/>
  <c r="X372"/>
  <c r="V373"/>
  <c r="E373"/>
  <c r="X373" s="1"/>
  <c r="V374"/>
  <c r="E374"/>
  <c r="X374" s="1"/>
  <c r="V375"/>
  <c r="E375"/>
  <c r="X375" s="1"/>
  <c r="V376"/>
  <c r="V377"/>
  <c r="E377"/>
  <c r="X377" s="1"/>
  <c r="V378"/>
  <c r="V379"/>
  <c r="E379"/>
  <c r="X379" s="1"/>
  <c r="V380"/>
  <c r="E380"/>
  <c r="X380" s="1"/>
  <c r="V381"/>
  <c r="E381"/>
  <c r="X381" s="1"/>
  <c r="V382"/>
  <c r="V383"/>
  <c r="V384"/>
  <c r="E384"/>
  <c r="X384" s="1"/>
  <c r="V385"/>
  <c r="E385"/>
  <c r="X385" s="1"/>
  <c r="V386"/>
  <c r="E386"/>
  <c r="X386" s="1"/>
  <c r="V387"/>
  <c r="V388"/>
  <c r="V389"/>
  <c r="E389"/>
  <c r="X389" s="1"/>
  <c r="V390"/>
  <c r="E390"/>
  <c r="X390" s="1"/>
  <c r="V391"/>
  <c r="V392"/>
  <c r="V393"/>
  <c r="E393"/>
  <c r="X393" s="1"/>
  <c r="V394"/>
  <c r="E394"/>
  <c r="X394" s="1"/>
  <c r="V395"/>
  <c r="E395"/>
  <c r="X395" s="1"/>
  <c r="V396"/>
  <c r="E396"/>
  <c r="X396" s="1"/>
  <c r="V397"/>
  <c r="E397"/>
  <c r="X397"/>
  <c r="V398"/>
  <c r="V399"/>
  <c r="E399"/>
  <c r="X399" s="1"/>
  <c r="V400"/>
  <c r="E400"/>
  <c r="X400" s="1"/>
  <c r="V401"/>
  <c r="E401"/>
  <c r="X401"/>
  <c r="V402"/>
  <c r="E402"/>
  <c r="X402" s="1"/>
  <c r="V403"/>
  <c r="E403"/>
  <c r="X403" s="1"/>
  <c r="V404"/>
  <c r="E404"/>
  <c r="X404"/>
  <c r="V405"/>
  <c r="E405"/>
  <c r="X405" s="1"/>
  <c r="V406"/>
  <c r="V407"/>
  <c r="E407"/>
  <c r="X407" s="1"/>
  <c r="V408"/>
  <c r="E408"/>
  <c r="X408" s="1"/>
  <c r="V409"/>
  <c r="E409"/>
  <c r="X409" s="1"/>
  <c r="V410"/>
  <c r="E410"/>
  <c r="X410" s="1"/>
  <c r="V411"/>
  <c r="E411"/>
  <c r="X411" s="1"/>
  <c r="V412"/>
  <c r="E412"/>
  <c r="X412" s="1"/>
  <c r="V413"/>
  <c r="V414"/>
  <c r="V415"/>
  <c r="V416"/>
  <c r="E416"/>
  <c r="X416" s="1"/>
  <c r="V417"/>
  <c r="E417"/>
  <c r="X417" s="1"/>
  <c r="V418"/>
  <c r="E418"/>
  <c r="X418" s="1"/>
  <c r="V419"/>
  <c r="E419"/>
  <c r="X419" s="1"/>
  <c r="V420"/>
  <c r="V421"/>
  <c r="V422"/>
  <c r="V423"/>
  <c r="E423"/>
  <c r="X423" s="1"/>
  <c r="V424"/>
  <c r="E424"/>
  <c r="X424" s="1"/>
  <c r="V425"/>
  <c r="E425"/>
  <c r="X425" s="1"/>
  <c r="V426"/>
  <c r="E426"/>
  <c r="X426" s="1"/>
  <c r="V427"/>
  <c r="E427"/>
  <c r="X427" s="1"/>
  <c r="V428"/>
  <c r="E428"/>
  <c r="X428" s="1"/>
  <c r="V429"/>
  <c r="E429"/>
  <c r="X429" s="1"/>
  <c r="V430"/>
  <c r="E430"/>
  <c r="X430" s="1"/>
  <c r="V431"/>
  <c r="E431"/>
  <c r="X431" s="1"/>
  <c r="V432"/>
  <c r="E432"/>
  <c r="X432" s="1"/>
  <c r="V433"/>
  <c r="E433"/>
  <c r="X433" s="1"/>
  <c r="V434"/>
  <c r="E434"/>
  <c r="X434" s="1"/>
  <c r="V435"/>
  <c r="E435"/>
  <c r="X435" s="1"/>
  <c r="V436"/>
  <c r="E436"/>
  <c r="X436" s="1"/>
  <c r="V437"/>
  <c r="E437"/>
  <c r="X437" s="1"/>
  <c r="V438"/>
  <c r="E438"/>
  <c r="X438" s="1"/>
  <c r="V439"/>
  <c r="E439"/>
  <c r="X439" s="1"/>
  <c r="V440"/>
  <c r="E440"/>
  <c r="X440" s="1"/>
  <c r="V441"/>
  <c r="E441"/>
  <c r="X441" s="1"/>
  <c r="V442"/>
  <c r="E442"/>
  <c r="X442" s="1"/>
  <c r="V443"/>
  <c r="E443"/>
  <c r="X443" s="1"/>
  <c r="V444"/>
  <c r="E444"/>
  <c r="X444" s="1"/>
  <c r="V445"/>
  <c r="E445"/>
  <c r="X445" s="1"/>
  <c r="V446"/>
  <c r="E446"/>
  <c r="X446"/>
  <c r="V447"/>
  <c r="E447"/>
  <c r="X447" s="1"/>
  <c r="V448"/>
  <c r="E448"/>
  <c r="X448" s="1"/>
  <c r="V449"/>
  <c r="E449"/>
  <c r="X449"/>
  <c r="V450"/>
  <c r="E450"/>
  <c r="X450" s="1"/>
  <c r="V451"/>
  <c r="E451"/>
  <c r="X451" s="1"/>
  <c r="V452"/>
  <c r="E452"/>
  <c r="X452"/>
  <c r="V453"/>
  <c r="E453"/>
  <c r="X453"/>
  <c r="V454"/>
  <c r="E454"/>
  <c r="X454" s="1"/>
  <c r="V455"/>
  <c r="E455"/>
  <c r="X455" s="1"/>
  <c r="V456"/>
  <c r="E456"/>
  <c r="X456" s="1"/>
  <c r="V457"/>
  <c r="E457"/>
  <c r="X457" s="1"/>
  <c r="V458"/>
  <c r="V459"/>
  <c r="E459"/>
  <c r="X459" s="1"/>
  <c r="V460"/>
  <c r="V461"/>
  <c r="E461"/>
  <c r="X461" s="1"/>
  <c r="V462"/>
  <c r="V463"/>
  <c r="E463"/>
  <c r="X463" s="1"/>
  <c r="V464"/>
  <c r="E464"/>
  <c r="X464" s="1"/>
  <c r="V465"/>
  <c r="E465"/>
  <c r="X465" s="1"/>
  <c r="V466"/>
  <c r="E466"/>
  <c r="X466" s="1"/>
  <c r="V467"/>
  <c r="E467"/>
  <c r="X467" s="1"/>
  <c r="V468"/>
  <c r="E468"/>
  <c r="X468" s="1"/>
  <c r="V469"/>
  <c r="V470"/>
  <c r="V471"/>
  <c r="V472"/>
  <c r="E472"/>
  <c r="X472" s="1"/>
  <c r="V473"/>
  <c r="E473"/>
  <c r="X473" s="1"/>
  <c r="V474"/>
  <c r="E474"/>
  <c r="X474" s="1"/>
  <c r="V475"/>
  <c r="V476"/>
  <c r="E476"/>
  <c r="X476" s="1"/>
  <c r="V477"/>
  <c r="V478"/>
  <c r="V479"/>
  <c r="V480"/>
  <c r="E480"/>
  <c r="X480" s="1"/>
  <c r="V481"/>
  <c r="E481"/>
  <c r="X481" s="1"/>
  <c r="V482"/>
  <c r="E482"/>
  <c r="X482" s="1"/>
  <c r="V483"/>
  <c r="E483"/>
  <c r="X483" s="1"/>
  <c r="V484"/>
  <c r="V485"/>
  <c r="E485"/>
  <c r="X485"/>
  <c r="V486"/>
  <c r="E486"/>
  <c r="X486" s="1"/>
  <c r="V487"/>
  <c r="E487"/>
  <c r="X487" s="1"/>
  <c r="V488"/>
  <c r="E488"/>
  <c r="X488"/>
  <c r="V489"/>
  <c r="E489"/>
  <c r="X489" s="1"/>
  <c r="V490"/>
  <c r="E490"/>
  <c r="X490" s="1"/>
  <c r="V491"/>
  <c r="E491"/>
  <c r="X491"/>
  <c r="V492"/>
  <c r="E492"/>
  <c r="X492" s="1"/>
  <c r="V493"/>
  <c r="V494"/>
  <c r="E494"/>
  <c r="X494" s="1"/>
  <c r="V495"/>
  <c r="E495"/>
  <c r="X495" s="1"/>
  <c r="V496"/>
  <c r="E496"/>
  <c r="X496"/>
  <c r="V497"/>
  <c r="E497"/>
  <c r="X497" s="1"/>
  <c r="V498"/>
  <c r="V499"/>
  <c r="V500"/>
  <c r="E500"/>
  <c r="X500"/>
  <c r="V501"/>
  <c r="E501"/>
  <c r="X501" s="1"/>
  <c r="V502"/>
  <c r="V503"/>
  <c r="V504"/>
  <c r="E504"/>
  <c r="X504" s="1"/>
  <c r="V505"/>
  <c r="E505"/>
  <c r="X505" s="1"/>
  <c r="V506"/>
  <c r="E506"/>
  <c r="X506" s="1"/>
  <c r="V507"/>
  <c r="E507"/>
  <c r="X507" s="1"/>
  <c r="V508"/>
  <c r="E508"/>
  <c r="X508" s="1"/>
  <c r="V509"/>
  <c r="E509"/>
  <c r="X509"/>
  <c r="V510"/>
  <c r="E510"/>
  <c r="X510" s="1"/>
  <c r="V511"/>
  <c r="E511"/>
  <c r="X511" s="1"/>
  <c r="V512"/>
  <c r="E512"/>
  <c r="X512" s="1"/>
  <c r="V513"/>
  <c r="E513"/>
  <c r="X513" s="1"/>
  <c r="V514"/>
  <c r="V515"/>
  <c r="V516"/>
  <c r="E516"/>
  <c r="X516" s="1"/>
  <c r="V517"/>
  <c r="E517"/>
  <c r="X517" s="1"/>
  <c r="V518"/>
  <c r="E518"/>
  <c r="X518" s="1"/>
  <c r="V519"/>
  <c r="V520"/>
  <c r="E520"/>
  <c r="X520" s="1"/>
  <c r="V521"/>
  <c r="E521"/>
  <c r="X521" s="1"/>
  <c r="V522"/>
  <c r="V523"/>
  <c r="E523"/>
  <c r="X523" s="1"/>
  <c r="V524"/>
  <c r="E524"/>
  <c r="X524" s="1"/>
  <c r="V525"/>
  <c r="E525"/>
  <c r="X525" s="1"/>
  <c r="V526"/>
  <c r="E526"/>
  <c r="X526" s="1"/>
  <c r="V527"/>
  <c r="E527"/>
  <c r="X527" s="1"/>
  <c r="V528"/>
  <c r="E528"/>
  <c r="X528" s="1"/>
  <c r="V529"/>
  <c r="E529"/>
  <c r="X529" s="1"/>
  <c r="V530"/>
  <c r="E530"/>
  <c r="V531"/>
  <c r="E531"/>
  <c r="X531" s="1"/>
  <c r="V532"/>
  <c r="E532"/>
  <c r="X532" s="1"/>
  <c r="V533"/>
  <c r="E533"/>
  <c r="X533" s="1"/>
  <c r="V534"/>
  <c r="E534"/>
  <c r="X534" s="1"/>
  <c r="V535"/>
  <c r="E535"/>
  <c r="X535" s="1"/>
  <c r="V536"/>
  <c r="E536"/>
  <c r="X536" s="1"/>
  <c r="V537"/>
  <c r="E537"/>
  <c r="X537" s="1"/>
  <c r="V538"/>
  <c r="E538"/>
  <c r="X538" s="1"/>
  <c r="V539"/>
  <c r="E539"/>
  <c r="X539" s="1"/>
  <c r="V540"/>
  <c r="E540"/>
  <c r="X540" s="1"/>
  <c r="V541"/>
  <c r="E541"/>
  <c r="X541" s="1"/>
  <c r="V542"/>
  <c r="E542"/>
  <c r="X542" s="1"/>
  <c r="V543"/>
  <c r="E543"/>
  <c r="X543" s="1"/>
  <c r="V544"/>
  <c r="E544"/>
  <c r="X544" s="1"/>
  <c r="V545"/>
  <c r="E545"/>
  <c r="X545" s="1"/>
  <c r="V546"/>
  <c r="V547"/>
  <c r="V548"/>
  <c r="E548"/>
  <c r="X548" s="1"/>
  <c r="V549"/>
  <c r="V550"/>
  <c r="V551"/>
  <c r="V552"/>
  <c r="E552"/>
  <c r="X552" s="1"/>
  <c r="V553"/>
  <c r="E553"/>
  <c r="X553" s="1"/>
  <c r="V554"/>
  <c r="E554"/>
  <c r="X554" s="1"/>
  <c r="V555"/>
  <c r="V556"/>
  <c r="E556"/>
  <c r="X556" s="1"/>
  <c r="V557"/>
  <c r="V558"/>
  <c r="V559"/>
  <c r="V560"/>
  <c r="E560"/>
  <c r="X560" s="1"/>
  <c r="V561"/>
  <c r="V562"/>
  <c r="V563"/>
  <c r="V564"/>
  <c r="E564"/>
  <c r="X564" s="1"/>
  <c r="V565"/>
  <c r="V566"/>
  <c r="E566"/>
  <c r="X566" s="1"/>
  <c r="V567"/>
  <c r="V568"/>
  <c r="V569"/>
  <c r="E569"/>
  <c r="X569" s="1"/>
  <c r="V570"/>
  <c r="V571"/>
  <c r="E571"/>
  <c r="X571" s="1"/>
  <c r="V572"/>
  <c r="V573"/>
  <c r="V574"/>
  <c r="E574"/>
  <c r="X574" s="1"/>
  <c r="V575"/>
  <c r="V576"/>
  <c r="E576"/>
  <c r="X576" s="1"/>
  <c r="V577"/>
  <c r="E577"/>
  <c r="X577" s="1"/>
  <c r="V578"/>
  <c r="E578"/>
  <c r="X578"/>
  <c r="V579"/>
  <c r="E579"/>
  <c r="X579" s="1"/>
  <c r="V580"/>
  <c r="E580"/>
  <c r="X580" s="1"/>
  <c r="V581"/>
  <c r="V582"/>
  <c r="E582"/>
  <c r="X582"/>
  <c r="V583"/>
  <c r="V584"/>
  <c r="E584"/>
  <c r="X584" s="1"/>
  <c r="V585"/>
  <c r="V586"/>
  <c r="V587"/>
  <c r="E587"/>
  <c r="X587"/>
  <c r="V588"/>
  <c r="V589"/>
  <c r="V590"/>
  <c r="E590"/>
  <c r="X590" s="1"/>
  <c r="V591"/>
  <c r="V592"/>
  <c r="V593"/>
  <c r="V594"/>
  <c r="E594"/>
  <c r="X594" s="1"/>
  <c r="V595"/>
  <c r="E595"/>
  <c r="X595" s="1"/>
  <c r="V596"/>
  <c r="E596"/>
  <c r="X596"/>
  <c r="V597"/>
  <c r="V598"/>
  <c r="E598"/>
  <c r="X598" s="1"/>
  <c r="V599"/>
  <c r="V600"/>
  <c r="E600"/>
  <c r="X600"/>
  <c r="V601"/>
  <c r="E601"/>
  <c r="X601" s="1"/>
  <c r="V602"/>
  <c r="E602"/>
  <c r="X602" s="1"/>
  <c r="V603"/>
  <c r="V604"/>
  <c r="E604"/>
  <c r="X604" s="1"/>
  <c r="V605"/>
  <c r="V606"/>
  <c r="E606"/>
  <c r="X606"/>
  <c r="V607"/>
  <c r="E607"/>
  <c r="X607" s="1"/>
  <c r="V608"/>
  <c r="E608"/>
  <c r="X608" s="1"/>
  <c r="V609"/>
  <c r="V610"/>
  <c r="E610"/>
  <c r="X610" s="1"/>
  <c r="V611"/>
  <c r="V612"/>
  <c r="E612"/>
  <c r="X612" s="1"/>
  <c r="V613"/>
  <c r="V614"/>
  <c r="E614"/>
  <c r="X614" s="1"/>
  <c r="V615"/>
  <c r="V616"/>
  <c r="V617"/>
  <c r="V618"/>
  <c r="E618"/>
  <c r="X618" s="1"/>
  <c r="V619"/>
  <c r="V620"/>
  <c r="E620"/>
  <c r="X620" s="1"/>
  <c r="V621"/>
  <c r="V622"/>
  <c r="E622"/>
  <c r="X622" s="1"/>
  <c r="V623"/>
  <c r="V624"/>
  <c r="E624"/>
  <c r="X624" s="1"/>
  <c r="V625"/>
  <c r="V626"/>
  <c r="E626"/>
  <c r="X626" s="1"/>
  <c r="V627"/>
  <c r="V628"/>
  <c r="V629"/>
  <c r="V630"/>
  <c r="E630"/>
  <c r="X630" s="1"/>
  <c r="V631"/>
  <c r="V632"/>
  <c r="E632"/>
  <c r="X632" s="1"/>
  <c r="V633"/>
  <c r="E633"/>
  <c r="X633" s="1"/>
  <c r="V634"/>
  <c r="E634"/>
  <c r="X634" s="1"/>
  <c r="V635"/>
  <c r="V636"/>
  <c r="E636"/>
  <c r="X636" s="1"/>
  <c r="V637"/>
  <c r="V638"/>
  <c r="E638"/>
  <c r="X638" s="1"/>
  <c r="V639"/>
  <c r="E639"/>
  <c r="X639"/>
  <c r="V640"/>
  <c r="E640"/>
  <c r="X640" s="1"/>
  <c r="V641"/>
  <c r="V642"/>
  <c r="E642"/>
  <c r="X642" s="1"/>
  <c r="V643"/>
  <c r="V644"/>
  <c r="E644"/>
  <c r="X644" s="1"/>
  <c r="V645"/>
  <c r="V646"/>
  <c r="E646"/>
  <c r="X646" s="1"/>
  <c r="V647"/>
  <c r="E647"/>
  <c r="X647" s="1"/>
  <c r="V648"/>
  <c r="V649"/>
  <c r="E649"/>
  <c r="X649" s="1"/>
  <c r="V650"/>
  <c r="E650"/>
  <c r="X650" s="1"/>
  <c r="V651"/>
  <c r="V652"/>
  <c r="E652"/>
  <c r="X652" s="1"/>
  <c r="V653"/>
  <c r="V654"/>
  <c r="E654"/>
  <c r="X654" s="1"/>
  <c r="V655"/>
  <c r="V656"/>
  <c r="E656"/>
  <c r="X656" s="1"/>
  <c r="V657"/>
  <c r="V658"/>
  <c r="E658"/>
  <c r="X658" s="1"/>
  <c r="V659"/>
  <c r="V660"/>
  <c r="V661"/>
  <c r="V662"/>
  <c r="E662"/>
  <c r="X662" s="1"/>
  <c r="V663"/>
  <c r="V664"/>
  <c r="E664"/>
  <c r="X664" s="1"/>
  <c r="V665"/>
  <c r="V666"/>
  <c r="E666"/>
  <c r="X666" s="1"/>
  <c r="V667"/>
  <c r="V668"/>
  <c r="E668"/>
  <c r="X668"/>
  <c r="V669"/>
  <c r="E669"/>
  <c r="X669" s="1"/>
  <c r="V670"/>
  <c r="E670"/>
  <c r="X670" s="1"/>
  <c r="V671"/>
  <c r="V672"/>
  <c r="E672"/>
  <c r="X672"/>
  <c r="V673"/>
  <c r="V674"/>
  <c r="E674"/>
  <c r="X674" s="1"/>
  <c r="V675"/>
  <c r="V676"/>
  <c r="E676"/>
  <c r="X676" s="1"/>
  <c r="V677"/>
  <c r="V678"/>
  <c r="E678"/>
  <c r="X678" s="1"/>
  <c r="V679"/>
  <c r="V680"/>
  <c r="V681"/>
  <c r="V682"/>
  <c r="V683"/>
  <c r="E683"/>
  <c r="X683"/>
  <c r="V684"/>
  <c r="V685"/>
  <c r="V686"/>
  <c r="E686"/>
  <c r="X686" s="1"/>
  <c r="V687"/>
  <c r="E687"/>
  <c r="X687" s="1"/>
  <c r="V688"/>
  <c r="V689"/>
  <c r="V690"/>
  <c r="V691"/>
  <c r="V692"/>
  <c r="V693"/>
  <c r="V694"/>
  <c r="E694"/>
  <c r="X694" s="1"/>
  <c r="V695"/>
  <c r="V696"/>
  <c r="V697"/>
  <c r="V698"/>
  <c r="V699"/>
  <c r="V700"/>
  <c r="V701"/>
  <c r="V702"/>
  <c r="E702"/>
  <c r="X702"/>
  <c r="V703"/>
  <c r="V704"/>
  <c r="V705"/>
  <c r="E705"/>
  <c r="X705" s="1"/>
  <c r="V706"/>
  <c r="V707"/>
  <c r="E707"/>
  <c r="X707"/>
  <c r="V708"/>
  <c r="V709"/>
  <c r="V710"/>
  <c r="V711"/>
  <c r="V712"/>
  <c r="V713"/>
  <c r="V714"/>
  <c r="V715"/>
  <c r="V716"/>
  <c r="E716"/>
  <c r="X716" s="1"/>
  <c r="V717"/>
  <c r="V718"/>
  <c r="V719"/>
  <c r="V720"/>
  <c r="V721"/>
  <c r="V722"/>
  <c r="V723"/>
  <c r="V724"/>
  <c r="V725"/>
  <c r="V726"/>
  <c r="V727"/>
  <c r="V728"/>
  <c r="V729"/>
  <c r="V730"/>
  <c r="V731"/>
  <c r="V732"/>
  <c r="V733"/>
  <c r="V734"/>
  <c r="V735"/>
  <c r="V736"/>
  <c r="V737"/>
  <c r="V738"/>
  <c r="V739"/>
  <c r="V740"/>
  <c r="V741"/>
  <c r="E741"/>
  <c r="X741" s="1"/>
  <c r="V742"/>
  <c r="V743"/>
  <c r="V744"/>
  <c r="V745"/>
  <c r="V746"/>
  <c r="V747"/>
  <c r="V748"/>
  <c r="E748"/>
  <c r="X748" s="1"/>
  <c r="V749"/>
  <c r="V750"/>
  <c r="V751"/>
  <c r="V752"/>
  <c r="V753"/>
  <c r="E753"/>
  <c r="X753" s="1"/>
  <c r="V754"/>
  <c r="V755"/>
  <c r="V756"/>
  <c r="V757"/>
  <c r="V758"/>
  <c r="V759"/>
  <c r="V760"/>
  <c r="V761"/>
  <c r="E761"/>
  <c r="X761" s="1"/>
  <c r="V762"/>
  <c r="V763"/>
  <c r="V764"/>
  <c r="V765"/>
  <c r="V766"/>
  <c r="V767"/>
  <c r="V768"/>
  <c r="V769"/>
  <c r="V770"/>
  <c r="V771"/>
  <c r="V772"/>
  <c r="V773"/>
  <c r="V774"/>
  <c r="E774"/>
  <c r="X774" s="1"/>
  <c r="V775"/>
  <c r="V776"/>
  <c r="V777"/>
  <c r="V778"/>
  <c r="V779"/>
  <c r="V780"/>
  <c r="V781"/>
  <c r="V782"/>
  <c r="V783"/>
  <c r="V784"/>
  <c r="V785"/>
  <c r="V786"/>
  <c r="V787"/>
  <c r="V788"/>
  <c r="V789"/>
  <c r="V790"/>
  <c r="V791"/>
  <c r="V792"/>
  <c r="V793"/>
  <c r="E793"/>
  <c r="X793" s="1"/>
  <c r="V794"/>
  <c r="E794"/>
  <c r="X794" s="1"/>
  <c r="V795"/>
  <c r="V796"/>
  <c r="V797"/>
  <c r="V798"/>
  <c r="V799"/>
  <c r="V800"/>
  <c r="V801"/>
  <c r="V802"/>
  <c r="V803"/>
  <c r="V804"/>
  <c r="V805"/>
  <c r="V806"/>
  <c r="V807"/>
  <c r="E807"/>
  <c r="X807" s="1"/>
  <c r="V808"/>
  <c r="V809"/>
  <c r="V810"/>
  <c r="E810"/>
  <c r="X810" s="1"/>
  <c r="V811"/>
  <c r="V812"/>
  <c r="V813"/>
  <c r="V814"/>
  <c r="V815"/>
  <c r="V816"/>
  <c r="E816"/>
  <c r="X816" s="1"/>
  <c r="V817"/>
  <c r="E817"/>
  <c r="X817" s="1"/>
  <c r="V818"/>
  <c r="V819"/>
  <c r="V820"/>
  <c r="V821"/>
  <c r="E821"/>
  <c r="X821" s="1"/>
  <c r="V822"/>
  <c r="E822"/>
  <c r="X822" s="1"/>
  <c r="V823"/>
  <c r="V824"/>
  <c r="V825"/>
  <c r="E825"/>
  <c r="X825" s="1"/>
  <c r="V826"/>
  <c r="V827"/>
  <c r="V828"/>
  <c r="V829"/>
  <c r="V830"/>
  <c r="V831"/>
  <c r="V832"/>
  <c r="E832"/>
  <c r="X832" s="1"/>
  <c r="V833"/>
  <c r="V834"/>
  <c r="V835"/>
  <c r="E835"/>
  <c r="X835" s="1"/>
  <c r="V836"/>
  <c r="E836"/>
  <c r="X836" s="1"/>
  <c r="V837"/>
  <c r="V838"/>
  <c r="E838"/>
  <c r="X838" s="1"/>
  <c r="V839"/>
  <c r="E839"/>
  <c r="X839" s="1"/>
  <c r="V840"/>
  <c r="E840"/>
  <c r="X840" s="1"/>
  <c r="V841"/>
  <c r="V842"/>
  <c r="V843"/>
  <c r="V844"/>
  <c r="E844"/>
  <c r="X844" s="1"/>
  <c r="V845"/>
  <c r="V846"/>
  <c r="E846"/>
  <c r="X846" s="1"/>
  <c r="V847"/>
  <c r="V848"/>
  <c r="V849"/>
  <c r="V850"/>
  <c r="V851"/>
  <c r="V852"/>
  <c r="E852"/>
  <c r="X852" s="1"/>
  <c r="V853"/>
  <c r="E853"/>
  <c r="X853"/>
  <c r="V854"/>
  <c r="V855"/>
  <c r="V856"/>
  <c r="V857"/>
  <c r="E857"/>
  <c r="X857" s="1"/>
  <c r="V858"/>
  <c r="E858"/>
  <c r="X858" s="1"/>
  <c r="V859"/>
  <c r="V860"/>
  <c r="V861"/>
  <c r="V862"/>
  <c r="E862"/>
  <c r="X862" s="1"/>
  <c r="V863"/>
  <c r="V864"/>
  <c r="V865"/>
  <c r="E865"/>
  <c r="X865"/>
  <c r="V866"/>
  <c r="V867"/>
  <c r="E867"/>
  <c r="X867" s="1"/>
  <c r="V868"/>
  <c r="V869"/>
  <c r="E869"/>
  <c r="X869"/>
  <c r="V870"/>
  <c r="E870"/>
  <c r="X870" s="1"/>
  <c r="V871"/>
  <c r="V872"/>
  <c r="V873"/>
  <c r="E873"/>
  <c r="X873" s="1"/>
  <c r="V874"/>
  <c r="E874"/>
  <c r="X874" s="1"/>
  <c r="V875"/>
  <c r="V876"/>
  <c r="V877"/>
  <c r="V878"/>
  <c r="E878"/>
  <c r="X878" s="1"/>
  <c r="V879"/>
  <c r="V880"/>
  <c r="V881"/>
  <c r="E881"/>
  <c r="X881" s="1"/>
  <c r="V882"/>
  <c r="E882"/>
  <c r="X882" s="1"/>
  <c r="V883"/>
  <c r="E883"/>
  <c r="X883" s="1"/>
  <c r="V884"/>
  <c r="V885"/>
  <c r="V886"/>
  <c r="E886"/>
  <c r="X886" s="1"/>
  <c r="V887"/>
  <c r="E887"/>
  <c r="X887" s="1"/>
  <c r="V888"/>
  <c r="V889"/>
  <c r="V890"/>
  <c r="V891"/>
  <c r="E891"/>
  <c r="X891" s="1"/>
  <c r="V892"/>
  <c r="V893"/>
  <c r="V894"/>
  <c r="E894"/>
  <c r="X894"/>
  <c r="V895"/>
  <c r="V896"/>
  <c r="V897"/>
  <c r="V898"/>
  <c r="V899"/>
  <c r="E899"/>
  <c r="X899" s="1"/>
  <c r="V900"/>
  <c r="V901"/>
  <c r="V902"/>
  <c r="V903"/>
  <c r="V904"/>
  <c r="V905"/>
  <c r="V906"/>
  <c r="E906"/>
  <c r="X906" s="1"/>
  <c r="V907"/>
  <c r="V908"/>
  <c r="V909"/>
  <c r="V910"/>
  <c r="E910"/>
  <c r="X910" s="1"/>
  <c r="V911"/>
  <c r="E911"/>
  <c r="X911" s="1"/>
  <c r="V912"/>
  <c r="V913"/>
  <c r="E913"/>
  <c r="X913" s="1"/>
  <c r="V914"/>
  <c r="E914"/>
  <c r="X914" s="1"/>
  <c r="V915"/>
  <c r="E915"/>
  <c r="X915" s="1"/>
  <c r="V916"/>
  <c r="V917"/>
  <c r="E917"/>
  <c r="X917" s="1"/>
  <c r="V918"/>
  <c r="V919"/>
  <c r="V920"/>
  <c r="V921"/>
  <c r="V922"/>
  <c r="E922"/>
  <c r="X922" s="1"/>
  <c r="V923"/>
  <c r="V924"/>
  <c r="V925"/>
  <c r="V926"/>
  <c r="E926"/>
  <c r="X926" s="1"/>
  <c r="V927"/>
  <c r="E927"/>
  <c r="X927" s="1"/>
  <c r="V928"/>
  <c r="V929"/>
  <c r="E929"/>
  <c r="X929" s="1"/>
  <c r="V930"/>
  <c r="E930"/>
  <c r="X930" s="1"/>
  <c r="V931"/>
  <c r="E931"/>
  <c r="X931" s="1"/>
  <c r="V932"/>
  <c r="V933"/>
  <c r="V934"/>
  <c r="V935"/>
  <c r="V936"/>
  <c r="V937"/>
  <c r="V938"/>
  <c r="V939"/>
  <c r="V940"/>
  <c r="V941"/>
  <c r="V942"/>
  <c r="V943"/>
  <c r="V944"/>
  <c r="V945"/>
  <c r="V946"/>
  <c r="E946"/>
  <c r="X946" s="1"/>
  <c r="V947"/>
  <c r="V948"/>
  <c r="V949"/>
  <c r="V950"/>
  <c r="V951"/>
  <c r="E951"/>
  <c r="X951" s="1"/>
  <c r="V952"/>
  <c r="V953"/>
  <c r="V954"/>
  <c r="V955"/>
  <c r="E955"/>
  <c r="X955" s="1"/>
  <c r="V956"/>
  <c r="V957"/>
  <c r="V958"/>
  <c r="V959"/>
  <c r="E959"/>
  <c r="X959" s="1"/>
  <c r="V960"/>
  <c r="V961"/>
  <c r="V962"/>
  <c r="V963"/>
  <c r="E963"/>
  <c r="X963" s="1"/>
  <c r="V964"/>
  <c r="V965"/>
  <c r="V966"/>
  <c r="V967"/>
  <c r="E967"/>
  <c r="X967"/>
  <c r="V968"/>
  <c r="V969"/>
  <c r="E969"/>
  <c r="X969" s="1"/>
  <c r="V970"/>
  <c r="V971"/>
  <c r="E971"/>
  <c r="X971"/>
  <c r="V972"/>
  <c r="V973"/>
  <c r="V974"/>
  <c r="V975"/>
  <c r="E975"/>
  <c r="X975" s="1"/>
  <c r="V976"/>
  <c r="V977"/>
  <c r="V978"/>
  <c r="E978"/>
  <c r="X978" s="1"/>
  <c r="V979"/>
  <c r="E979"/>
  <c r="X979" s="1"/>
  <c r="V980"/>
  <c r="V981"/>
  <c r="V982"/>
  <c r="E982"/>
  <c r="X982" s="1"/>
  <c r="V983"/>
  <c r="E983"/>
  <c r="X983" s="1"/>
  <c r="V984"/>
  <c r="E984"/>
  <c r="X984" s="1"/>
  <c r="V985"/>
  <c r="E985"/>
  <c r="X985" s="1"/>
  <c r="V986"/>
  <c r="E986"/>
  <c r="X986"/>
  <c r="V987"/>
  <c r="E987"/>
  <c r="X987" s="1"/>
  <c r="V988"/>
  <c r="E988"/>
  <c r="X988" s="1"/>
  <c r="V989"/>
  <c r="V990"/>
  <c r="V991"/>
  <c r="E991"/>
  <c r="X991" s="1"/>
  <c r="V992"/>
  <c r="V993"/>
  <c r="V994"/>
  <c r="V995"/>
  <c r="E995"/>
  <c r="X995"/>
  <c r="V996"/>
  <c r="V997"/>
  <c r="V998"/>
  <c r="V999"/>
  <c r="V1000"/>
  <c r="V1001"/>
  <c r="V1002"/>
  <c r="E1002"/>
  <c r="X1002" s="1"/>
  <c r="V1003"/>
  <c r="E1003"/>
  <c r="X1003" s="1"/>
  <c r="V1004"/>
  <c r="V1005"/>
  <c r="V1006"/>
  <c r="V1007"/>
  <c r="E1007"/>
  <c r="X1007" s="1"/>
  <c r="V1008"/>
  <c r="V1009"/>
  <c r="V1010"/>
  <c r="V1011"/>
  <c r="E1011"/>
  <c r="X1011" s="1"/>
  <c r="V1012"/>
  <c r="V1013"/>
  <c r="V1014"/>
  <c r="E1014"/>
  <c r="X1014" s="1"/>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8"/>
  <c r="G199"/>
  <c r="G200"/>
  <c r="G201"/>
  <c r="G202"/>
  <c r="G203"/>
  <c r="G204"/>
  <c r="G205"/>
  <c r="G206"/>
  <c r="G207"/>
  <c r="G209"/>
  <c r="G210"/>
  <c r="G211"/>
  <c r="G212"/>
  <c r="G213"/>
  <c r="G214"/>
  <c r="G215"/>
  <c r="G216"/>
  <c r="G217"/>
  <c r="G218"/>
  <c r="G219"/>
  <c r="G220"/>
  <c r="G221"/>
  <c r="G222"/>
  <c r="G223"/>
  <c r="G224"/>
  <c r="G225"/>
  <c r="G226"/>
  <c r="G227"/>
  <c r="G228"/>
  <c r="G229"/>
  <c r="G230"/>
  <c r="G231"/>
  <c r="G232"/>
  <c r="G233"/>
  <c r="G234"/>
  <c r="G235"/>
  <c r="G236"/>
  <c r="G237"/>
  <c r="G238"/>
  <c r="G239"/>
  <c r="G240"/>
  <c r="G241"/>
  <c r="G242"/>
  <c r="G243"/>
  <c r="G244"/>
  <c r="G245"/>
  <c r="G246"/>
  <c r="G247"/>
  <c r="G248"/>
  <c r="G249"/>
  <c r="G250"/>
  <c r="G251"/>
  <c r="G252"/>
  <c r="G253"/>
  <c r="G254"/>
  <c r="G255"/>
  <c r="G256"/>
  <c r="G257"/>
  <c r="G258"/>
  <c r="G259"/>
  <c r="G260"/>
  <c r="G261"/>
  <c r="G262"/>
  <c r="G263"/>
  <c r="G264"/>
  <c r="G265"/>
  <c r="G266"/>
  <c r="G267"/>
  <c r="G268"/>
  <c r="G269"/>
  <c r="G270"/>
  <c r="G271"/>
  <c r="G272"/>
  <c r="G273"/>
  <c r="G274"/>
  <c r="G275"/>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315"/>
  <c r="G316"/>
  <c r="G317"/>
  <c r="G318"/>
  <c r="G319"/>
  <c r="G320"/>
  <c r="G321"/>
  <c r="G322"/>
  <c r="G323"/>
  <c r="G324"/>
  <c r="G325"/>
  <c r="G326"/>
  <c r="G327"/>
  <c r="G328"/>
  <c r="G329"/>
  <c r="G330"/>
  <c r="G331"/>
  <c r="G332"/>
  <c r="G333"/>
  <c r="G334"/>
  <c r="G335"/>
  <c r="G336"/>
  <c r="G337"/>
  <c r="G338"/>
  <c r="G339"/>
  <c r="G340"/>
  <c r="G341"/>
  <c r="G342"/>
  <c r="G343"/>
  <c r="G344"/>
  <c r="G345"/>
  <c r="G346"/>
  <c r="G347"/>
  <c r="G348"/>
  <c r="G349"/>
  <c r="G350"/>
  <c r="G351"/>
  <c r="G352"/>
  <c r="G353"/>
  <c r="G354"/>
  <c r="G355"/>
  <c r="G356"/>
  <c r="G357"/>
  <c r="G358"/>
  <c r="G359"/>
  <c r="G360"/>
  <c r="G361"/>
  <c r="G362"/>
  <c r="G363"/>
  <c r="G364"/>
  <c r="G365"/>
  <c r="G366"/>
  <c r="G367"/>
  <c r="G368"/>
  <c r="G369"/>
  <c r="G370"/>
  <c r="G371"/>
  <c r="G372"/>
  <c r="G373"/>
  <c r="G374"/>
  <c r="G375"/>
  <c r="G376"/>
  <c r="G377"/>
  <c r="G378"/>
  <c r="G379"/>
  <c r="G380"/>
  <c r="G381"/>
  <c r="G382"/>
  <c r="G383"/>
  <c r="G384"/>
  <c r="G385"/>
  <c r="G386"/>
  <c r="G387"/>
  <c r="G388"/>
  <c r="G389"/>
  <c r="G390"/>
  <c r="G391"/>
  <c r="G392"/>
  <c r="G393"/>
  <c r="G394"/>
  <c r="G395"/>
  <c r="G396"/>
  <c r="G397"/>
  <c r="G398"/>
  <c r="G399"/>
  <c r="G400"/>
  <c r="G401"/>
  <c r="G402"/>
  <c r="G403"/>
  <c r="G404"/>
  <c r="G405"/>
  <c r="G406"/>
  <c r="G407"/>
  <c r="G408"/>
  <c r="G409"/>
  <c r="G410"/>
  <c r="G411"/>
  <c r="G412"/>
  <c r="G413"/>
  <c r="G414"/>
  <c r="G415"/>
  <c r="G416"/>
  <c r="G417"/>
  <c r="G418"/>
  <c r="G419"/>
  <c r="G420"/>
  <c r="G421"/>
  <c r="G422"/>
  <c r="G423"/>
  <c r="G424"/>
  <c r="G425"/>
  <c r="G426"/>
  <c r="G427"/>
  <c r="G428"/>
  <c r="G429"/>
  <c r="G430"/>
  <c r="G431"/>
  <c r="G432"/>
  <c r="G433"/>
  <c r="G434"/>
  <c r="G435"/>
  <c r="G436"/>
  <c r="G437"/>
  <c r="G438"/>
  <c r="G439"/>
  <c r="G440"/>
  <c r="G441"/>
  <c r="G442"/>
  <c r="G443"/>
  <c r="G444"/>
  <c r="G445"/>
  <c r="G446"/>
  <c r="G447"/>
  <c r="G448"/>
  <c r="G449"/>
  <c r="G450"/>
  <c r="G451"/>
  <c r="G452"/>
  <c r="G453"/>
  <c r="G454"/>
  <c r="G455"/>
  <c r="G456"/>
  <c r="G457"/>
  <c r="G458"/>
  <c r="G459"/>
  <c r="G460"/>
  <c r="G461"/>
  <c r="G462"/>
  <c r="G463"/>
  <c r="G464"/>
  <c r="G465"/>
  <c r="G466"/>
  <c r="G467"/>
  <c r="G468"/>
  <c r="G469"/>
  <c r="G470"/>
  <c r="G471"/>
  <c r="G472"/>
  <c r="G473"/>
  <c r="G474"/>
  <c r="G475"/>
  <c r="G476"/>
  <c r="G477"/>
  <c r="G478"/>
  <c r="G479"/>
  <c r="G480"/>
  <c r="G481"/>
  <c r="G482"/>
  <c r="G483"/>
  <c r="G484"/>
  <c r="G485"/>
  <c r="G486"/>
  <c r="G487"/>
  <c r="G488"/>
  <c r="G489"/>
  <c r="G490"/>
  <c r="G491"/>
  <c r="G492"/>
  <c r="G493"/>
  <c r="G494"/>
  <c r="G495"/>
  <c r="G496"/>
  <c r="G497"/>
  <c r="G498"/>
  <c r="G499"/>
  <c r="G500"/>
  <c r="G501"/>
  <c r="G502"/>
  <c r="G503"/>
  <c r="G504"/>
  <c r="G505"/>
  <c r="G506"/>
  <c r="G507"/>
  <c r="G508"/>
  <c r="G509"/>
  <c r="G510"/>
  <c r="G511"/>
  <c r="G512"/>
  <c r="G513"/>
  <c r="G514"/>
  <c r="G515"/>
  <c r="G516"/>
  <c r="G517"/>
  <c r="G518"/>
  <c r="G519"/>
  <c r="G520"/>
  <c r="G521"/>
  <c r="G522"/>
  <c r="G523"/>
  <c r="G524"/>
  <c r="G525"/>
  <c r="G526"/>
  <c r="G527"/>
  <c r="G528"/>
  <c r="G529"/>
  <c r="G530"/>
  <c r="G531"/>
  <c r="G532"/>
  <c r="G533"/>
  <c r="G534"/>
  <c r="G535"/>
  <c r="G536"/>
  <c r="G537"/>
  <c r="G538"/>
  <c r="G539"/>
  <c r="G540"/>
  <c r="G541"/>
  <c r="G542"/>
  <c r="G543"/>
  <c r="G544"/>
  <c r="G545"/>
  <c r="G546"/>
  <c r="G547"/>
  <c r="G548"/>
  <c r="G549"/>
  <c r="G550"/>
  <c r="G551"/>
  <c r="G552"/>
  <c r="G553"/>
  <c r="G554"/>
  <c r="G555"/>
  <c r="G556"/>
  <c r="G557"/>
  <c r="G558"/>
  <c r="G559"/>
  <c r="G560"/>
  <c r="G561"/>
  <c r="G562"/>
  <c r="G563"/>
  <c r="G564"/>
  <c r="G565"/>
  <c r="G566"/>
  <c r="G567"/>
  <c r="G568"/>
  <c r="G569"/>
  <c r="G570"/>
  <c r="G571"/>
  <c r="G572"/>
  <c r="G573"/>
  <c r="G574"/>
  <c r="G575"/>
  <c r="G576"/>
  <c r="G577"/>
  <c r="G578"/>
  <c r="G579"/>
  <c r="G580"/>
  <c r="G581"/>
  <c r="G582"/>
  <c r="G583"/>
  <c r="G584"/>
  <c r="G585"/>
  <c r="G586"/>
  <c r="G587"/>
  <c r="G588"/>
  <c r="G589"/>
  <c r="G590"/>
  <c r="G591"/>
  <c r="G592"/>
  <c r="G593"/>
  <c r="G594"/>
  <c r="G595"/>
  <c r="G596"/>
  <c r="G597"/>
  <c r="G598"/>
  <c r="G599"/>
  <c r="G600"/>
  <c r="G601"/>
  <c r="G602"/>
  <c r="G603"/>
  <c r="G604"/>
  <c r="G605"/>
  <c r="G606"/>
  <c r="G607"/>
  <c r="G608"/>
  <c r="G609"/>
  <c r="G610"/>
  <c r="G611"/>
  <c r="G612"/>
  <c r="G613"/>
  <c r="G614"/>
  <c r="G615"/>
  <c r="G616"/>
  <c r="G617"/>
  <c r="G618"/>
  <c r="G619"/>
  <c r="G620"/>
  <c r="G621"/>
  <c r="G622"/>
  <c r="G623"/>
  <c r="G624"/>
  <c r="G625"/>
  <c r="G626"/>
  <c r="G627"/>
  <c r="G628"/>
  <c r="G629"/>
  <c r="G630"/>
  <c r="G631"/>
  <c r="G632"/>
  <c r="G633"/>
  <c r="G634"/>
  <c r="G635"/>
  <c r="G636"/>
  <c r="G637"/>
  <c r="G638"/>
  <c r="G639"/>
  <c r="G640"/>
  <c r="G641"/>
  <c r="G642"/>
  <c r="G643"/>
  <c r="G644"/>
  <c r="G645"/>
  <c r="G646"/>
  <c r="G647"/>
  <c r="G648"/>
  <c r="G649"/>
  <c r="G650"/>
  <c r="G651"/>
  <c r="G652"/>
  <c r="G653"/>
  <c r="G654"/>
  <c r="G655"/>
  <c r="G656"/>
  <c r="G657"/>
  <c r="G658"/>
  <c r="G659"/>
  <c r="G660"/>
  <c r="G661"/>
  <c r="G662"/>
  <c r="G663"/>
  <c r="G664"/>
  <c r="G665"/>
  <c r="G666"/>
  <c r="G667"/>
  <c r="G668"/>
  <c r="G669"/>
  <c r="G670"/>
  <c r="G671"/>
  <c r="G672"/>
  <c r="G673"/>
  <c r="G674"/>
  <c r="G675"/>
  <c r="G676"/>
  <c r="G677"/>
  <c r="G678"/>
  <c r="G679"/>
  <c r="G680"/>
  <c r="G681"/>
  <c r="G682"/>
  <c r="G683"/>
  <c r="G684"/>
  <c r="G685"/>
  <c r="G686"/>
  <c r="G687"/>
  <c r="G688"/>
  <c r="G689"/>
  <c r="G690"/>
  <c r="G691"/>
  <c r="G692"/>
  <c r="G693"/>
  <c r="G694"/>
  <c r="G695"/>
  <c r="G696"/>
  <c r="G697"/>
  <c r="G698"/>
  <c r="G699"/>
  <c r="G700"/>
  <c r="G701"/>
  <c r="G702"/>
  <c r="G703"/>
  <c r="G704"/>
  <c r="G705"/>
  <c r="G706"/>
  <c r="G707"/>
  <c r="G708"/>
  <c r="G709"/>
  <c r="G710"/>
  <c r="G711"/>
  <c r="G712"/>
  <c r="G713"/>
  <c r="G714"/>
  <c r="G715"/>
  <c r="G716"/>
  <c r="G717"/>
  <c r="G718"/>
  <c r="G719"/>
  <c r="G720"/>
  <c r="G721"/>
  <c r="G722"/>
  <c r="G723"/>
  <c r="G724"/>
  <c r="G725"/>
  <c r="G726"/>
  <c r="G727"/>
  <c r="G728"/>
  <c r="G729"/>
  <c r="G730"/>
  <c r="G731"/>
  <c r="G732"/>
  <c r="G733"/>
  <c r="G734"/>
  <c r="G735"/>
  <c r="G736"/>
  <c r="G737"/>
  <c r="G738"/>
  <c r="G739"/>
  <c r="G740"/>
  <c r="G741"/>
  <c r="G742"/>
  <c r="G743"/>
  <c r="G744"/>
  <c r="G745"/>
  <c r="G746"/>
  <c r="G747"/>
  <c r="G748"/>
  <c r="G749"/>
  <c r="G750"/>
  <c r="G751"/>
  <c r="G752"/>
  <c r="G753"/>
  <c r="G754"/>
  <c r="G755"/>
  <c r="G756"/>
  <c r="G757"/>
  <c r="G758"/>
  <c r="G759"/>
  <c r="G760"/>
  <c r="G761"/>
  <c r="G762"/>
  <c r="G763"/>
  <c r="G764"/>
  <c r="G765"/>
  <c r="G766"/>
  <c r="G767"/>
  <c r="G768"/>
  <c r="G769"/>
  <c r="G770"/>
  <c r="G771"/>
  <c r="G772"/>
  <c r="G773"/>
  <c r="G774"/>
  <c r="G775"/>
  <c r="G776"/>
  <c r="G777"/>
  <c r="G778"/>
  <c r="G779"/>
  <c r="G780"/>
  <c r="G781"/>
  <c r="G782"/>
  <c r="G783"/>
  <c r="G784"/>
  <c r="G785"/>
  <c r="G786"/>
  <c r="G787"/>
  <c r="G788"/>
  <c r="G789"/>
  <c r="G790"/>
  <c r="G791"/>
  <c r="G792"/>
  <c r="G793"/>
  <c r="G794"/>
  <c r="G795"/>
  <c r="G796"/>
  <c r="G797"/>
  <c r="G798"/>
  <c r="G799"/>
  <c r="G800"/>
  <c r="G801"/>
  <c r="G802"/>
  <c r="G803"/>
  <c r="G804"/>
  <c r="G805"/>
  <c r="G806"/>
  <c r="G807"/>
  <c r="G808"/>
  <c r="G809"/>
  <c r="G810"/>
  <c r="G811"/>
  <c r="G812"/>
  <c r="G813"/>
  <c r="G814"/>
  <c r="G815"/>
  <c r="G816"/>
  <c r="G817"/>
  <c r="G818"/>
  <c r="G819"/>
  <c r="G820"/>
  <c r="G821"/>
  <c r="G822"/>
  <c r="G823"/>
  <c r="G824"/>
  <c r="G825"/>
  <c r="G826"/>
  <c r="G827"/>
  <c r="G828"/>
  <c r="G829"/>
  <c r="G830"/>
  <c r="G831"/>
  <c r="G832"/>
  <c r="G833"/>
  <c r="G834"/>
  <c r="G835"/>
  <c r="G836"/>
  <c r="G837"/>
  <c r="G838"/>
  <c r="G839"/>
  <c r="G840"/>
  <c r="G841"/>
  <c r="G842"/>
  <c r="G843"/>
  <c r="G844"/>
  <c r="G845"/>
  <c r="G846"/>
  <c r="G847"/>
  <c r="G848"/>
  <c r="G849"/>
  <c r="G850"/>
  <c r="G851"/>
  <c r="G852"/>
  <c r="G853"/>
  <c r="G854"/>
  <c r="G855"/>
  <c r="G856"/>
  <c r="G857"/>
  <c r="G858"/>
  <c r="G859"/>
  <c r="G860"/>
  <c r="G861"/>
  <c r="G862"/>
  <c r="G863"/>
  <c r="G864"/>
  <c r="G865"/>
  <c r="G866"/>
  <c r="G867"/>
  <c r="G868"/>
  <c r="G869"/>
  <c r="G870"/>
  <c r="G871"/>
  <c r="G872"/>
  <c r="G873"/>
  <c r="G874"/>
  <c r="G875"/>
  <c r="G876"/>
  <c r="G877"/>
  <c r="G878"/>
  <c r="G879"/>
  <c r="G880"/>
  <c r="G881"/>
  <c r="G882"/>
  <c r="G883"/>
  <c r="G884"/>
  <c r="G885"/>
  <c r="G886"/>
  <c r="G887"/>
  <c r="G888"/>
  <c r="G889"/>
  <c r="G890"/>
  <c r="G891"/>
  <c r="G892"/>
  <c r="G893"/>
  <c r="G894"/>
  <c r="G895"/>
  <c r="G896"/>
  <c r="G897"/>
  <c r="G898"/>
  <c r="G899"/>
  <c r="G900"/>
  <c r="G901"/>
  <c r="G902"/>
  <c r="G903"/>
  <c r="G904"/>
  <c r="G905"/>
  <c r="G906"/>
  <c r="G907"/>
  <c r="G908"/>
  <c r="G909"/>
  <c r="G910"/>
  <c r="G911"/>
  <c r="G912"/>
  <c r="G913"/>
  <c r="G914"/>
  <c r="G915"/>
  <c r="G916"/>
  <c r="G917"/>
  <c r="G918"/>
  <c r="G919"/>
  <c r="G920"/>
  <c r="G921"/>
  <c r="G922"/>
  <c r="G923"/>
  <c r="G924"/>
  <c r="G925"/>
  <c r="G926"/>
  <c r="G927"/>
  <c r="G928"/>
  <c r="G929"/>
  <c r="G930"/>
  <c r="G931"/>
  <c r="G932"/>
  <c r="G933"/>
  <c r="G934"/>
  <c r="G935"/>
  <c r="G936"/>
  <c r="G937"/>
  <c r="G938"/>
  <c r="G939"/>
  <c r="G940"/>
  <c r="G941"/>
  <c r="G942"/>
  <c r="G943"/>
  <c r="G944"/>
  <c r="G945"/>
  <c r="G946"/>
  <c r="G947"/>
  <c r="G948"/>
  <c r="G949"/>
  <c r="G950"/>
  <c r="G951"/>
  <c r="G952"/>
  <c r="G953"/>
  <c r="G954"/>
  <c r="G955"/>
  <c r="G956"/>
  <c r="G957"/>
  <c r="G958"/>
  <c r="G959"/>
  <c r="G960"/>
  <c r="G961"/>
  <c r="G962"/>
  <c r="G963"/>
  <c r="G964"/>
  <c r="G965"/>
  <c r="G966"/>
  <c r="G967"/>
  <c r="G968"/>
  <c r="G969"/>
  <c r="G970"/>
  <c r="G971"/>
  <c r="G972"/>
  <c r="G973"/>
  <c r="G974"/>
  <c r="G975"/>
  <c r="G976"/>
  <c r="G977"/>
  <c r="G978"/>
  <c r="G979"/>
  <c r="G980"/>
  <c r="G981"/>
  <c r="G982"/>
  <c r="G983"/>
  <c r="G984"/>
  <c r="G985"/>
  <c r="G986"/>
  <c r="G987"/>
  <c r="G988"/>
  <c r="G989"/>
  <c r="G990"/>
  <c r="G991"/>
  <c r="G992"/>
  <c r="G993"/>
  <c r="G994"/>
  <c r="G995"/>
  <c r="G996"/>
  <c r="G997"/>
  <c r="G998"/>
  <c r="G999"/>
  <c r="G1000"/>
  <c r="G1001"/>
  <c r="G1002"/>
  <c r="G1003"/>
  <c r="G1004"/>
  <c r="G1005"/>
  <c r="G1006"/>
  <c r="G1007"/>
  <c r="G1008"/>
  <c r="G1009"/>
  <c r="G1010"/>
  <c r="G1011"/>
  <c r="G1012"/>
  <c r="G1013"/>
  <c r="G1014"/>
  <c r="J5" i="8"/>
  <c r="K5"/>
  <c r="B10" i="6"/>
  <c r="B9"/>
  <c r="B63"/>
  <c r="G63"/>
  <c r="B62"/>
  <c r="G62"/>
  <c r="B60"/>
  <c r="G60"/>
  <c r="B59"/>
  <c r="G59"/>
  <c r="B58"/>
  <c r="G58"/>
  <c r="B57"/>
  <c r="G57"/>
  <c r="B56"/>
  <c r="G56"/>
  <c r="B55"/>
  <c r="G55"/>
  <c r="B54"/>
  <c r="G54"/>
  <c r="B17"/>
  <c r="B16"/>
  <c r="B15"/>
  <c r="B14"/>
  <c r="G14"/>
  <c r="H14"/>
  <c r="H13"/>
  <c r="B12"/>
  <c r="G12" s="1"/>
  <c r="H12" s="1"/>
  <c r="B11"/>
  <c r="G11"/>
  <c r="H11"/>
  <c r="D11"/>
  <c r="G10"/>
  <c r="H10"/>
  <c r="D10"/>
  <c r="G9"/>
  <c r="H9"/>
  <c r="B8"/>
  <c r="G8"/>
  <c r="H8"/>
  <c r="D8"/>
  <c r="B7"/>
  <c r="G7"/>
  <c r="H7"/>
  <c r="D7"/>
  <c r="B6"/>
  <c r="G6"/>
  <c r="B5"/>
  <c r="F6"/>
  <c r="H6"/>
  <c r="B4"/>
  <c r="G4"/>
  <c r="H4"/>
  <c r="S2491" i="5"/>
  <c r="B90" i="4"/>
  <c r="H67"/>
  <c r="P47"/>
  <c r="P46"/>
  <c r="P45"/>
  <c r="P44"/>
  <c r="P43"/>
  <c r="Q43"/>
  <c r="P41"/>
  <c r="P40"/>
  <c r="P39"/>
  <c r="P38"/>
  <c r="P37"/>
  <c r="Q37"/>
  <c r="P35"/>
  <c r="P34"/>
  <c r="P33"/>
  <c r="P32"/>
  <c r="P31"/>
  <c r="Q31"/>
  <c r="P29"/>
  <c r="P28"/>
  <c r="P27"/>
  <c r="P26"/>
  <c r="D11"/>
  <c r="A5"/>
  <c r="Q4" i="5"/>
  <c r="F20" i="6"/>
  <c r="F21"/>
  <c r="AB286" i="5"/>
  <c r="AB402"/>
  <c r="AB410"/>
  <c r="AB418"/>
  <c r="AB419"/>
  <c r="AB426"/>
  <c r="AB427"/>
  <c r="AB434"/>
  <c r="AB435"/>
  <c r="AB442"/>
  <c r="AB443"/>
  <c r="AB455"/>
  <c r="AB601"/>
  <c r="AB628"/>
  <c r="AB633"/>
  <c r="AB649"/>
  <c r="AB678"/>
  <c r="S769"/>
  <c r="S789"/>
  <c r="S814"/>
  <c r="S836"/>
  <c r="S839"/>
  <c r="AB839"/>
  <c r="AB604"/>
  <c r="AB662"/>
  <c r="S680"/>
  <c r="AB694"/>
  <c r="AB725"/>
  <c r="AB733"/>
  <c r="S742"/>
  <c r="AB757"/>
  <c r="AB769"/>
  <c r="AB789"/>
  <c r="S795"/>
  <c r="S819"/>
  <c r="AB819"/>
  <c r="S847"/>
  <c r="AB847"/>
  <c r="S856"/>
  <c r="AB864"/>
  <c r="S873"/>
  <c r="AB878"/>
  <c r="S878"/>
  <c r="AB946"/>
  <c r="S946"/>
  <c r="S953"/>
  <c r="S965"/>
  <c r="S983"/>
  <c r="S998"/>
  <c r="S1021"/>
  <c r="AB1022"/>
  <c r="AB1029"/>
  <c r="S1029"/>
  <c r="S1086"/>
  <c r="AB1086"/>
  <c r="S1107"/>
  <c r="AB451"/>
  <c r="AB624"/>
  <c r="AB636"/>
  <c r="AB652"/>
  <c r="AB656"/>
  <c r="S662"/>
  <c r="S694"/>
  <c r="AB708"/>
  <c r="AB716"/>
  <c r="S771"/>
  <c r="AB773"/>
  <c r="AB797"/>
  <c r="S808"/>
  <c r="AB823"/>
  <c r="S842"/>
  <c r="S850"/>
  <c r="S865"/>
  <c r="S870"/>
  <c r="AB950"/>
  <c r="AB1026"/>
  <c r="AB1118"/>
  <c r="S1118"/>
  <c r="AB589"/>
  <c r="AB617"/>
  <c r="S624"/>
  <c r="S636"/>
  <c r="AB641"/>
  <c r="S642"/>
  <c r="S652"/>
  <c r="AB657"/>
  <c r="AB664"/>
  <c r="AB674"/>
  <c r="S688"/>
  <c r="AB691"/>
  <c r="AB713"/>
  <c r="AB721"/>
  <c r="S726"/>
  <c r="AB727"/>
  <c r="S734"/>
  <c r="AB735"/>
  <c r="S741"/>
  <c r="AB749"/>
  <c r="S779"/>
  <c r="AB833"/>
  <c r="S833"/>
  <c r="AB845"/>
  <c r="AB865"/>
  <c r="S871"/>
  <c r="AB882"/>
  <c r="S901"/>
  <c r="AB1001"/>
  <c r="S1001"/>
  <c r="S1099"/>
  <c r="S1168"/>
  <c r="AB1168"/>
  <c r="AB605"/>
  <c r="AB669"/>
  <c r="S696"/>
  <c r="S803"/>
  <c r="AB811"/>
  <c r="F19" i="6"/>
  <c r="D14"/>
  <c r="F22"/>
  <c r="B22"/>
  <c r="F27"/>
  <c r="F64"/>
  <c r="G5"/>
  <c r="H5"/>
  <c r="D5"/>
  <c r="G17"/>
  <c r="H17"/>
  <c r="D9"/>
  <c r="G15"/>
  <c r="H15"/>
  <c r="B20"/>
  <c r="F25"/>
  <c r="D4"/>
  <c r="B21"/>
  <c r="B51"/>
  <c r="G51"/>
  <c r="G16"/>
  <c r="H16"/>
  <c r="B19"/>
  <c r="A38" i="2"/>
  <c r="J4" i="5"/>
  <c r="B41" i="4"/>
  <c r="A55" i="2"/>
  <c r="A73"/>
  <c r="B9" i="3"/>
  <c r="A3" i="2"/>
  <c r="A20"/>
  <c r="B17" i="3"/>
  <c r="B29" i="4"/>
  <c r="B25" i="3"/>
  <c r="C20"/>
  <c r="A75" i="2"/>
  <c r="C25" i="3"/>
  <c r="N4" i="5"/>
  <c r="A43" i="2"/>
  <c r="C3" i="3"/>
  <c r="C19"/>
  <c r="B31" i="4"/>
  <c r="A18" i="6" s="1"/>
  <c r="P4" i="5"/>
  <c r="A45" i="2"/>
  <c r="C4" i="3"/>
  <c r="B26" i="4"/>
  <c r="A12" i="2"/>
  <c r="A29"/>
  <c r="A46"/>
  <c r="A63"/>
  <c r="B5" i="3"/>
  <c r="B13"/>
  <c r="B21"/>
  <c r="B29"/>
  <c r="B9" i="4"/>
  <c r="A5" i="6" s="1"/>
  <c r="B39" i="4"/>
  <c r="G3" i="5"/>
  <c r="B19" i="4"/>
  <c r="H74"/>
  <c r="A11" i="2"/>
  <c r="A28"/>
  <c r="A62"/>
  <c r="C12" i="3"/>
  <c r="C28"/>
  <c r="B7" i="4"/>
  <c r="B87"/>
  <c r="A62" i="6" s="1"/>
  <c r="J2" i="5"/>
  <c r="A13" i="2"/>
  <c r="A30"/>
  <c r="A48"/>
  <c r="A64"/>
  <c r="C5" i="3"/>
  <c r="C13"/>
  <c r="C21"/>
  <c r="C29"/>
  <c r="B67" i="4"/>
  <c r="A48" i="6" s="1"/>
  <c r="B73" i="4"/>
  <c r="B4" i="5"/>
  <c r="B2006" i="7"/>
  <c r="A21" i="2"/>
  <c r="A39"/>
  <c r="C17" i="3"/>
  <c r="B55" i="4"/>
  <c r="A38" i="6" s="1"/>
  <c r="A4" i="2"/>
  <c r="A56"/>
  <c r="C9" i="3"/>
  <c r="B4" i="4"/>
  <c r="B24"/>
  <c r="B79"/>
  <c r="A57" i="6" s="1"/>
  <c r="A9" i="2"/>
  <c r="A26"/>
  <c r="A60"/>
  <c r="C11" i="3"/>
  <c r="C27"/>
  <c r="D25" i="4"/>
  <c r="B83"/>
  <c r="A59" i="6" s="1"/>
  <c r="A17" i="2"/>
  <c r="A34"/>
  <c r="A52"/>
  <c r="A70"/>
  <c r="C7" i="3"/>
  <c r="C15"/>
  <c r="C23"/>
  <c r="C31"/>
  <c r="B15" i="4"/>
  <c r="A7" i="6" s="1"/>
  <c r="B28" i="4"/>
  <c r="B40"/>
  <c r="F4" i="5"/>
  <c r="A2" i="2"/>
  <c r="A19"/>
  <c r="A37"/>
  <c r="A54"/>
  <c r="A72"/>
  <c r="C8" i="3"/>
  <c r="C16"/>
  <c r="C24"/>
  <c r="D2" i="4"/>
  <c r="B17"/>
  <c r="A9" i="6" s="1"/>
  <c r="H4" i="5"/>
  <c r="J14" i="6"/>
  <c r="I14"/>
  <c r="C14" s="1"/>
  <c r="J15"/>
  <c r="J16"/>
  <c r="J17"/>
  <c r="I17"/>
  <c r="C17" s="1"/>
  <c r="J25"/>
  <c r="B25"/>
  <c r="G25"/>
  <c r="H25"/>
  <c r="I25"/>
  <c r="C25" s="1"/>
  <c r="I26"/>
  <c r="J37"/>
  <c r="F37"/>
  <c r="B37"/>
  <c r="G37"/>
  <c r="H37"/>
  <c r="I37"/>
  <c r="C37" s="1"/>
  <c r="J45"/>
  <c r="F45"/>
  <c r="B45"/>
  <c r="G45"/>
  <c r="H45"/>
  <c r="I45"/>
  <c r="C45" s="1"/>
  <c r="I46"/>
  <c r="C46" s="1"/>
  <c r="I54"/>
  <c r="C54" s="1"/>
  <c r="J63"/>
  <c r="F24"/>
  <c r="F26"/>
  <c r="F54"/>
  <c r="F63"/>
  <c r="H63"/>
  <c r="I63"/>
  <c r="C63" s="1"/>
  <c r="J64"/>
  <c r="J66"/>
  <c r="I67"/>
  <c r="A1" i="8"/>
  <c r="I19" i="6"/>
  <c r="C19" s="1"/>
  <c r="J26"/>
  <c r="B26"/>
  <c r="G26"/>
  <c r="H26"/>
  <c r="C26"/>
  <c r="I27"/>
  <c r="I39"/>
  <c r="C39" s="1"/>
  <c r="J46"/>
  <c r="F46"/>
  <c r="B46"/>
  <c r="G46"/>
  <c r="H46"/>
  <c r="I47"/>
  <c r="J54"/>
  <c r="H54"/>
  <c r="I55"/>
  <c r="C55" s="1"/>
  <c r="I56"/>
  <c r="C56" s="1"/>
  <c r="F55"/>
  <c r="F56"/>
  <c r="H56"/>
  <c r="L65"/>
  <c r="J67"/>
  <c r="I68"/>
  <c r="I69"/>
  <c r="A4" i="8"/>
  <c r="A23" i="2"/>
  <c r="A40"/>
  <c r="A49"/>
  <c r="A65"/>
  <c r="B2" i="3"/>
  <c r="B6"/>
  <c r="B10"/>
  <c r="B14"/>
  <c r="B22"/>
  <c r="B26"/>
  <c r="B30"/>
  <c r="I4" i="4"/>
  <c r="B12"/>
  <c r="B20"/>
  <c r="A11" i="6" s="1"/>
  <c r="B45" i="4"/>
  <c r="A30" i="6" s="1"/>
  <c r="I74" i="4"/>
  <c r="B89"/>
  <c r="A63" i="6" s="1"/>
  <c r="K4" i="5"/>
  <c r="A15" i="2"/>
  <c r="A32"/>
  <c r="A50"/>
  <c r="A66"/>
  <c r="C6" i="3"/>
  <c r="C14"/>
  <c r="C22"/>
  <c r="C30"/>
  <c r="B27" i="4"/>
  <c r="A15" i="6" s="1"/>
  <c r="B43" i="4"/>
  <c r="A28" i="6" s="1"/>
  <c r="A3"/>
  <c r="J19"/>
  <c r="G19"/>
  <c r="H19"/>
  <c r="I20"/>
  <c r="J27"/>
  <c r="B27"/>
  <c r="G27"/>
  <c r="H27"/>
  <c r="C27"/>
  <c r="I29"/>
  <c r="C29" s="1"/>
  <c r="I30"/>
  <c r="C30" s="1"/>
  <c r="I31"/>
  <c r="C31" s="1"/>
  <c r="I32"/>
  <c r="J39"/>
  <c r="F39"/>
  <c r="B39"/>
  <c r="G39"/>
  <c r="H39"/>
  <c r="I40"/>
  <c r="C40" s="1"/>
  <c r="J47"/>
  <c r="F47"/>
  <c r="B47"/>
  <c r="G47"/>
  <c r="H47"/>
  <c r="C47"/>
  <c r="J55"/>
  <c r="H55"/>
  <c r="J56"/>
  <c r="I57"/>
  <c r="L66"/>
  <c r="J68"/>
  <c r="B4" i="8"/>
  <c r="A6" i="2"/>
  <c r="A14"/>
  <c r="A31"/>
  <c r="A57"/>
  <c r="B18" i="3"/>
  <c r="A7" i="2"/>
  <c r="A24"/>
  <c r="A41"/>
  <c r="A58"/>
  <c r="C2" i="3"/>
  <c r="C10"/>
  <c r="C18"/>
  <c r="C26"/>
  <c r="B13" i="4"/>
  <c r="B21"/>
  <c r="B38"/>
  <c r="B75"/>
  <c r="A54" i="6" s="1"/>
  <c r="L4" i="5"/>
  <c r="A8" i="2"/>
  <c r="A16"/>
  <c r="A25"/>
  <c r="A33"/>
  <c r="A42"/>
  <c r="A51"/>
  <c r="A59"/>
  <c r="A68"/>
  <c r="B3" i="3"/>
  <c r="B7"/>
  <c r="B11"/>
  <c r="B15"/>
  <c r="B19"/>
  <c r="B23"/>
  <c r="B27"/>
  <c r="B31"/>
  <c r="B6" i="4"/>
  <c r="B14"/>
  <c r="B22"/>
  <c r="A12" i="6" s="1"/>
  <c r="B46" i="4"/>
  <c r="A31" i="6" s="1"/>
  <c r="B77" i="4"/>
  <c r="A55" i="6" s="1"/>
  <c r="A91" i="4"/>
  <c r="B2" i="5"/>
  <c r="M4"/>
  <c r="B3" i="6"/>
  <c r="J20"/>
  <c r="G20"/>
  <c r="H20"/>
  <c r="C20"/>
  <c r="I21"/>
  <c r="C21" s="1"/>
  <c r="J29"/>
  <c r="F29"/>
  <c r="B29"/>
  <c r="G29"/>
  <c r="H29"/>
  <c r="J30"/>
  <c r="F30"/>
  <c r="B30"/>
  <c r="G30"/>
  <c r="H30"/>
  <c r="J31"/>
  <c r="F31"/>
  <c r="B31"/>
  <c r="G31"/>
  <c r="H31"/>
  <c r="J32"/>
  <c r="F32"/>
  <c r="B32"/>
  <c r="G32"/>
  <c r="H32"/>
  <c r="C32"/>
  <c r="J40"/>
  <c r="F40"/>
  <c r="B40"/>
  <c r="G40"/>
  <c r="H40"/>
  <c r="I41"/>
  <c r="C41" s="1"/>
  <c r="I49"/>
  <c r="C49" s="1"/>
  <c r="J57"/>
  <c r="F57"/>
  <c r="H57"/>
  <c r="C57"/>
  <c r="I58"/>
  <c r="C58" s="1"/>
  <c r="L67"/>
  <c r="A1" i="7"/>
  <c r="D4" i="8"/>
  <c r="C3" i="6"/>
  <c r="I4"/>
  <c r="C4" s="1"/>
  <c r="I5"/>
  <c r="J21"/>
  <c r="G21"/>
  <c r="H21"/>
  <c r="I22"/>
  <c r="C22" s="1"/>
  <c r="I34"/>
  <c r="C34" s="1"/>
  <c r="J41"/>
  <c r="F41"/>
  <c r="B41"/>
  <c r="G41"/>
  <c r="H41"/>
  <c r="I42"/>
  <c r="C42" s="1"/>
  <c r="J49"/>
  <c r="F49"/>
  <c r="B49"/>
  <c r="G49"/>
  <c r="H49"/>
  <c r="I50"/>
  <c r="J58"/>
  <c r="F58"/>
  <c r="H58"/>
  <c r="I59"/>
  <c r="L68"/>
  <c r="B5" i="7"/>
  <c r="G4" i="8"/>
  <c r="A1" i="2"/>
  <c r="A10"/>
  <c r="A18"/>
  <c r="A27"/>
  <c r="A35"/>
  <c r="A44"/>
  <c r="A53"/>
  <c r="A61"/>
  <c r="A71"/>
  <c r="B4" i="3"/>
  <c r="B8"/>
  <c r="B12"/>
  <c r="B16"/>
  <c r="B20"/>
  <c r="B24"/>
  <c r="B28"/>
  <c r="B32"/>
  <c r="B8" i="4"/>
  <c r="A4" i="6" s="1"/>
  <c r="B16" i="4"/>
  <c r="A8" i="6" s="1"/>
  <c r="B25" i="4"/>
  <c r="A13" i="6" s="1"/>
  <c r="B37" i="4"/>
  <c r="A23" i="6"/>
  <c r="B47" i="4"/>
  <c r="A32" i="6" s="1"/>
  <c r="B61" i="4"/>
  <c r="A43" i="6" s="1"/>
  <c r="B74" i="4"/>
  <c r="A53" i="6" s="1"/>
  <c r="B81" i="4"/>
  <c r="A58" i="6" s="1"/>
  <c r="B3" i="5"/>
  <c r="G4"/>
  <c r="O4"/>
  <c r="A1" i="6"/>
  <c r="D3"/>
  <c r="J4"/>
  <c r="J5"/>
  <c r="C5"/>
  <c r="I6"/>
  <c r="I7"/>
  <c r="C7" s="1"/>
  <c r="I8"/>
  <c r="C8" s="1"/>
  <c r="I9"/>
  <c r="C9" s="1"/>
  <c r="I10"/>
  <c r="C10" s="1"/>
  <c r="I11"/>
  <c r="C11" s="1"/>
  <c r="I12"/>
  <c r="J22"/>
  <c r="G22"/>
  <c r="H22"/>
  <c r="J34"/>
  <c r="F34"/>
  <c r="B34"/>
  <c r="G34"/>
  <c r="H34"/>
  <c r="I35"/>
  <c r="J42"/>
  <c r="F42"/>
  <c r="B42"/>
  <c r="G42"/>
  <c r="H42"/>
  <c r="J50"/>
  <c r="F50"/>
  <c r="B50"/>
  <c r="G50"/>
  <c r="H50"/>
  <c r="C50"/>
  <c r="I51"/>
  <c r="C51" s="1"/>
  <c r="J59"/>
  <c r="F59"/>
  <c r="H59"/>
  <c r="C59"/>
  <c r="I60"/>
  <c r="C60" s="1"/>
  <c r="C5" i="7"/>
  <c r="D1" i="6"/>
  <c r="J6"/>
  <c r="J7"/>
  <c r="J8"/>
  <c r="J9"/>
  <c r="J10"/>
  <c r="J11"/>
  <c r="J12"/>
  <c r="I24"/>
  <c r="C24" s="1"/>
  <c r="J35"/>
  <c r="F35"/>
  <c r="B35"/>
  <c r="G35"/>
  <c r="H35"/>
  <c r="C35"/>
  <c r="I36"/>
  <c r="C36" s="1"/>
  <c r="I44"/>
  <c r="J51"/>
  <c r="F51"/>
  <c r="H51"/>
  <c r="I52"/>
  <c r="C52" s="1"/>
  <c r="J60"/>
  <c r="F60"/>
  <c r="H60"/>
  <c r="I62"/>
  <c r="C62" s="1"/>
  <c r="I65"/>
  <c r="F5" i="7"/>
  <c r="B10" i="4"/>
  <c r="A6" i="6" s="1"/>
  <c r="B18" i="4"/>
  <c r="A10" i="6" s="1"/>
  <c r="G25" i="4"/>
  <c r="B44"/>
  <c r="A29" i="6" s="1"/>
  <c r="B49" i="4"/>
  <c r="A33" i="6" s="1"/>
  <c r="B85" i="4"/>
  <c r="A60" i="6" s="1"/>
  <c r="A4" i="5"/>
  <c r="I4"/>
  <c r="I15" i="6"/>
  <c r="C15" s="1"/>
  <c r="I16"/>
  <c r="J24"/>
  <c r="B24"/>
  <c r="G24"/>
  <c r="H24"/>
  <c r="J36"/>
  <c r="F36"/>
  <c r="B36"/>
  <c r="G36"/>
  <c r="H36"/>
  <c r="J44"/>
  <c r="F44"/>
  <c r="B44"/>
  <c r="G44"/>
  <c r="H44"/>
  <c r="C44"/>
  <c r="J52"/>
  <c r="F52"/>
  <c r="B52"/>
  <c r="G52"/>
  <c r="H52"/>
  <c r="J62"/>
  <c r="F62"/>
  <c r="H62"/>
  <c r="I64"/>
  <c r="J65"/>
  <c r="I66"/>
  <c r="B61" i="1"/>
  <c r="F4" i="8"/>
  <c r="H4"/>
  <c r="I4"/>
  <c r="C4"/>
  <c r="S93" i="5"/>
  <c r="S149"/>
  <c r="S490"/>
  <c r="S510"/>
  <c r="S146"/>
  <c r="S34"/>
  <c r="S192"/>
  <c r="S202"/>
  <c r="S84"/>
  <c r="S166"/>
  <c r="S246"/>
  <c r="S343"/>
  <c r="S396"/>
  <c r="S400"/>
  <c r="S408"/>
  <c r="S371"/>
  <c r="S436"/>
  <c r="S427"/>
  <c r="S451"/>
  <c r="S547"/>
  <c r="S376"/>
  <c r="S348"/>
  <c r="S538"/>
  <c r="S168"/>
  <c r="S52"/>
  <c r="S60"/>
  <c r="S122"/>
  <c r="S176"/>
  <c r="S360"/>
  <c r="S76"/>
  <c r="S96"/>
  <c r="S218"/>
  <c r="S294"/>
  <c r="S416"/>
  <c r="S431"/>
  <c r="S559"/>
  <c r="S509"/>
  <c r="S105"/>
  <c r="S340"/>
  <c r="S46"/>
  <c r="S54"/>
  <c r="S82"/>
  <c r="S94"/>
  <c r="S160"/>
  <c r="S170"/>
  <c r="S30"/>
  <c r="S44"/>
  <c r="S112"/>
  <c r="S144"/>
  <c r="S134"/>
  <c r="S266"/>
  <c r="S274"/>
  <c r="S387"/>
  <c r="S428"/>
  <c r="S448"/>
  <c r="S456"/>
  <c r="S435"/>
  <c r="S189"/>
  <c r="S228"/>
  <c r="S236"/>
  <c r="S224"/>
  <c r="S178"/>
  <c r="S104"/>
  <c r="S136"/>
  <c r="S158"/>
  <c r="S74"/>
  <c r="S118"/>
  <c r="S182"/>
  <c r="S130"/>
  <c r="S194"/>
  <c r="S64"/>
  <c r="S222"/>
  <c r="S258"/>
  <c r="S415"/>
  <c r="S440"/>
  <c r="S571"/>
  <c r="S439"/>
  <c r="S567"/>
  <c r="S467"/>
  <c r="S256"/>
  <c r="S542"/>
  <c r="S126"/>
  <c r="S38"/>
  <c r="S128"/>
  <c r="S407"/>
  <c r="S110"/>
  <c r="S196"/>
  <c r="S186"/>
  <c r="S198"/>
  <c r="S351"/>
  <c r="S298"/>
  <c r="S388"/>
  <c r="S301"/>
  <c r="S403"/>
  <c r="S420"/>
  <c r="S463"/>
  <c r="S551"/>
  <c r="S585"/>
  <c r="S268"/>
  <c r="S478"/>
  <c r="S66"/>
  <c r="S142"/>
  <c r="S174"/>
  <c r="S56"/>
  <c r="S68"/>
  <c r="S88"/>
  <c r="S154"/>
  <c r="S48"/>
  <c r="S156"/>
  <c r="S363"/>
  <c r="S303"/>
  <c r="S391"/>
  <c r="S347"/>
  <c r="S432"/>
  <c r="S443"/>
  <c r="S583"/>
  <c r="S50"/>
  <c r="S58"/>
  <c r="S98"/>
  <c r="S80"/>
  <c r="S40"/>
  <c r="S234"/>
  <c r="S270"/>
  <c r="S290"/>
  <c r="S395"/>
  <c r="S399"/>
  <c r="S404"/>
  <c r="S412"/>
  <c r="S452"/>
  <c r="S419"/>
  <c r="S447"/>
  <c r="S209"/>
  <c r="S72"/>
  <c r="S32"/>
  <c r="S92"/>
  <c r="S124"/>
  <c r="S384"/>
  <c r="S226"/>
  <c r="S254"/>
  <c r="S262"/>
  <c r="S282"/>
  <c r="S392"/>
  <c r="S379"/>
  <c r="S424"/>
  <c r="S444"/>
  <c r="S423"/>
  <c r="S469"/>
  <c r="S460"/>
  <c r="S493"/>
  <c r="I986"/>
  <c r="H649"/>
  <c r="F289"/>
  <c r="H986"/>
  <c r="R986"/>
  <c r="I677"/>
  <c r="H677"/>
  <c r="J986"/>
  <c r="S605"/>
  <c r="S609"/>
  <c r="S597"/>
  <c r="S531"/>
  <c r="S355"/>
  <c r="S342"/>
  <c r="S314"/>
  <c r="S356"/>
  <c r="S382"/>
  <c r="R982"/>
  <c r="R871"/>
  <c r="I850"/>
  <c r="J774"/>
  <c r="F677"/>
  <c r="F966"/>
  <c r="J677"/>
  <c r="J264"/>
  <c r="I966"/>
  <c r="I828"/>
  <c r="H751"/>
  <c r="H577"/>
  <c r="R966"/>
  <c r="R828"/>
  <c r="J751"/>
  <c r="I577"/>
  <c r="I264"/>
  <c r="H264"/>
  <c r="J577"/>
  <c r="F981"/>
  <c r="J671"/>
  <c r="H981"/>
  <c r="I649"/>
  <c r="I1014"/>
  <c r="I981"/>
  <c r="J981"/>
  <c r="I671"/>
  <c r="J214"/>
  <c r="J188"/>
  <c r="R1014"/>
  <c r="R851"/>
  <c r="J462"/>
  <c r="H462"/>
  <c r="R261"/>
  <c r="I871"/>
  <c r="I462"/>
  <c r="R573"/>
  <c r="F871"/>
  <c r="H296"/>
  <c r="F90"/>
  <c r="R745"/>
  <c r="F261"/>
  <c r="F766"/>
  <c r="H745"/>
  <c r="H261"/>
  <c r="H561"/>
  <c r="F462"/>
  <c r="H573"/>
  <c r="I561"/>
  <c r="I573"/>
  <c r="J561"/>
  <c r="J296"/>
  <c r="I261"/>
  <c r="J871"/>
  <c r="F561"/>
  <c r="I102"/>
  <c r="J573"/>
  <c r="R798"/>
  <c r="H575"/>
  <c r="F695"/>
  <c r="I643"/>
  <c r="H402"/>
  <c r="J402"/>
  <c r="F716"/>
  <c r="R774"/>
  <c r="R402"/>
  <c r="F798"/>
  <c r="F774"/>
  <c r="H798"/>
  <c r="H774"/>
  <c r="J390"/>
  <c r="F941"/>
  <c r="I798"/>
  <c r="I774"/>
  <c r="J601"/>
  <c r="H601"/>
  <c r="R890"/>
  <c r="I601"/>
  <c r="J114"/>
  <c r="F114"/>
  <c r="I114"/>
  <c r="F264"/>
  <c r="F671"/>
  <c r="R114"/>
  <c r="J695"/>
  <c r="R761"/>
  <c r="H647"/>
  <c r="R418"/>
  <c r="I695"/>
  <c r="H695"/>
  <c r="J418"/>
  <c r="I647"/>
  <c r="H418"/>
  <c r="I631"/>
  <c r="I595"/>
  <c r="R446"/>
  <c r="H414"/>
  <c r="H394"/>
  <c r="I835"/>
  <c r="H595"/>
  <c r="R414"/>
  <c r="J446"/>
  <c r="J394"/>
  <c r="F835"/>
  <c r="R835"/>
  <c r="R394"/>
  <c r="I495"/>
  <c r="R807"/>
  <c r="J238"/>
  <c r="I607"/>
  <c r="F807"/>
  <c r="J313"/>
  <c r="H238"/>
  <c r="H882"/>
  <c r="H446"/>
  <c r="I807"/>
  <c r="F174"/>
  <c r="F882"/>
  <c r="I882"/>
  <c r="F313"/>
  <c r="R882"/>
  <c r="H941"/>
  <c r="I719"/>
  <c r="H390"/>
  <c r="J719"/>
  <c r="I941"/>
  <c r="H766"/>
  <c r="J679"/>
  <c r="H719"/>
  <c r="I679"/>
  <c r="R390"/>
  <c r="R941"/>
  <c r="I766"/>
  <c r="R719"/>
  <c r="J766"/>
  <c r="H599"/>
  <c r="J643"/>
  <c r="H679"/>
  <c r="F679"/>
  <c r="H868"/>
  <c r="R753"/>
  <c r="J438"/>
  <c r="J410"/>
  <c r="J292"/>
  <c r="H276"/>
  <c r="R978"/>
  <c r="F851"/>
  <c r="F816"/>
  <c r="I579"/>
  <c r="H292"/>
  <c r="J868"/>
  <c r="R579"/>
  <c r="I887"/>
  <c r="F737"/>
  <c r="H579"/>
  <c r="J276"/>
  <c r="R868"/>
  <c r="J591"/>
  <c r="I86"/>
  <c r="I978"/>
  <c r="F887"/>
  <c r="R729"/>
  <c r="F523"/>
  <c r="J579"/>
  <c r="I868"/>
  <c r="H729"/>
  <c r="H591"/>
  <c r="R410"/>
  <c r="H438"/>
  <c r="H410"/>
  <c r="I276"/>
  <c r="I729"/>
  <c r="F86"/>
  <c r="R86"/>
  <c r="I523"/>
  <c r="R438"/>
  <c r="I292"/>
  <c r="J86"/>
  <c r="J305"/>
  <c r="F874"/>
  <c r="R887"/>
  <c r="F782"/>
  <c r="R756"/>
  <c r="I587"/>
  <c r="R430"/>
  <c r="J434"/>
  <c r="F101"/>
  <c r="F639"/>
  <c r="J206"/>
  <c r="R1002"/>
  <c r="I973"/>
  <c r="H874"/>
  <c r="H782"/>
  <c r="I756"/>
  <c r="I639"/>
  <c r="H643"/>
  <c r="H434"/>
  <c r="F333"/>
  <c r="J639"/>
  <c r="J973"/>
  <c r="J874"/>
  <c r="I782"/>
  <c r="I748"/>
  <c r="J756"/>
  <c r="I555"/>
  <c r="J430"/>
  <c r="I333"/>
  <c r="J280"/>
  <c r="H280"/>
  <c r="R193"/>
  <c r="R214"/>
  <c r="I1002"/>
  <c r="R973"/>
  <c r="I874"/>
  <c r="J782"/>
  <c r="J748"/>
  <c r="R333"/>
  <c r="F305"/>
  <c r="R874"/>
  <c r="R737"/>
  <c r="I716"/>
  <c r="R717"/>
  <c r="F756"/>
  <c r="I305"/>
  <c r="H188"/>
  <c r="F188"/>
  <c r="R206"/>
  <c r="F280"/>
  <c r="I982"/>
  <c r="F748"/>
  <c r="J716"/>
  <c r="H639"/>
  <c r="H587"/>
  <c r="R434"/>
  <c r="H430"/>
  <c r="I280"/>
  <c r="I188"/>
  <c r="H555"/>
  <c r="R793"/>
  <c r="I633"/>
  <c r="H669"/>
  <c r="F813"/>
  <c r="J813"/>
  <c r="F242"/>
  <c r="F591"/>
  <c r="R591"/>
  <c r="F866"/>
  <c r="J302"/>
  <c r="H242"/>
  <c r="H633"/>
  <c r="R422"/>
  <c r="J422"/>
  <c r="R302"/>
  <c r="F329"/>
  <c r="H378"/>
  <c r="J329"/>
  <c r="F70"/>
  <c r="R70"/>
  <c r="I970"/>
  <c r="F970"/>
  <c r="I816"/>
  <c r="I329"/>
  <c r="J378"/>
  <c r="I302"/>
  <c r="H200"/>
  <c r="R970"/>
  <c r="H970"/>
  <c r="J816"/>
  <c r="R816"/>
  <c r="F302"/>
  <c r="I200"/>
  <c r="J70"/>
  <c r="I70"/>
  <c r="F200"/>
  <c r="I890"/>
  <c r="H866"/>
  <c r="R711"/>
  <c r="R426"/>
  <c r="J193"/>
  <c r="R607"/>
  <c r="J711"/>
  <c r="R639"/>
  <c r="R671"/>
  <c r="H174"/>
  <c r="R174"/>
  <c r="J174"/>
  <c r="H807"/>
  <c r="J807"/>
  <c r="F643"/>
  <c r="F607"/>
  <c r="I866"/>
  <c r="R914"/>
  <c r="R709"/>
  <c r="H663"/>
  <c r="H607"/>
  <c r="H406"/>
  <c r="F193"/>
  <c r="F986"/>
  <c r="H850"/>
  <c r="F850"/>
  <c r="F930"/>
  <c r="I930"/>
  <c r="R866"/>
  <c r="I711"/>
  <c r="H709"/>
  <c r="J406"/>
  <c r="F579"/>
  <c r="H835"/>
  <c r="J835"/>
  <c r="H214"/>
  <c r="I214"/>
  <c r="F214"/>
  <c r="R930"/>
  <c r="I678"/>
  <c r="J426"/>
  <c r="R577"/>
  <c r="F577"/>
  <c r="R305"/>
  <c r="H305"/>
  <c r="R242"/>
  <c r="J242"/>
  <c r="I242"/>
  <c r="F890"/>
  <c r="F973"/>
  <c r="H190"/>
  <c r="J190"/>
  <c r="R190"/>
  <c r="I190"/>
  <c r="H102"/>
  <c r="J102"/>
  <c r="R102"/>
  <c r="R313"/>
  <c r="H313"/>
  <c r="H206"/>
  <c r="I206"/>
  <c r="F206"/>
  <c r="R329"/>
  <c r="H329"/>
  <c r="H890"/>
  <c r="H914"/>
  <c r="J607"/>
  <c r="I238"/>
  <c r="R238"/>
  <c r="F238"/>
  <c r="I390"/>
  <c r="F390"/>
  <c r="H101"/>
  <c r="I101"/>
  <c r="F914"/>
  <c r="H711"/>
  <c r="H426"/>
  <c r="H193"/>
  <c r="H42"/>
  <c r="I42"/>
  <c r="J42"/>
  <c r="R42"/>
  <c r="H90"/>
  <c r="R90"/>
  <c r="I90"/>
  <c r="J90"/>
  <c r="H793"/>
  <c r="I793"/>
  <c r="J793"/>
  <c r="F793"/>
  <c r="J1006"/>
  <c r="H1006"/>
  <c r="F1006"/>
  <c r="R631"/>
  <c r="F631"/>
  <c r="J631"/>
  <c r="J828"/>
  <c r="H828"/>
  <c r="R813"/>
  <c r="I813"/>
  <c r="I442"/>
  <c r="F442"/>
  <c r="H162"/>
  <c r="R162"/>
  <c r="J162"/>
  <c r="I162"/>
  <c r="F162"/>
  <c r="I289"/>
  <c r="J942"/>
  <c r="H942"/>
  <c r="F942"/>
  <c r="J887"/>
  <c r="H887"/>
  <c r="H978"/>
  <c r="F978"/>
  <c r="J978"/>
  <c r="H773"/>
  <c r="F773"/>
  <c r="I773"/>
  <c r="J773"/>
  <c r="I709"/>
  <c r="F709"/>
  <c r="J575"/>
  <c r="F575"/>
  <c r="R575"/>
  <c r="I422"/>
  <c r="F422"/>
  <c r="F378"/>
  <c r="I378"/>
  <c r="R296"/>
  <c r="F296"/>
  <c r="J289"/>
  <c r="I737"/>
  <c r="J737"/>
  <c r="J745"/>
  <c r="I745"/>
  <c r="J1002"/>
  <c r="H1002"/>
  <c r="F1002"/>
  <c r="R595"/>
  <c r="J595"/>
  <c r="F595"/>
  <c r="I364"/>
  <c r="H364"/>
  <c r="F364"/>
  <c r="R364"/>
  <c r="J364"/>
  <c r="H278"/>
  <c r="F278"/>
  <c r="R278"/>
  <c r="J278"/>
  <c r="I278"/>
  <c r="R716"/>
  <c r="H716"/>
  <c r="H250"/>
  <c r="R250"/>
  <c r="J250"/>
  <c r="I250"/>
  <c r="F250"/>
  <c r="R292"/>
  <c r="F292"/>
  <c r="J333"/>
  <c r="H333"/>
  <c r="R289"/>
  <c r="F1014"/>
  <c r="J1014"/>
  <c r="H1014"/>
  <c r="J882"/>
  <c r="H749"/>
  <c r="I749"/>
  <c r="J749"/>
  <c r="F749"/>
  <c r="J851"/>
  <c r="H851"/>
  <c r="H753"/>
  <c r="I753"/>
  <c r="J753"/>
  <c r="F753"/>
  <c r="R647"/>
  <c r="F647"/>
  <c r="J647"/>
  <c r="I446"/>
  <c r="F446"/>
  <c r="I414"/>
  <c r="F414"/>
  <c r="I751"/>
  <c r="F751"/>
  <c r="R601"/>
  <c r="F601"/>
  <c r="R260"/>
  <c r="F260"/>
  <c r="R276"/>
  <c r="F276"/>
  <c r="R599"/>
  <c r="J599"/>
  <c r="F599"/>
  <c r="H150"/>
  <c r="R150"/>
  <c r="J150"/>
  <c r="I150"/>
  <c r="F150"/>
  <c r="I661"/>
  <c r="F661"/>
  <c r="R661"/>
  <c r="J661"/>
  <c r="J633"/>
  <c r="R633"/>
  <c r="F633"/>
  <c r="R663"/>
  <c r="I663"/>
  <c r="F663"/>
  <c r="I406"/>
  <c r="F406"/>
  <c r="H286"/>
  <c r="R286"/>
  <c r="J286"/>
  <c r="I286"/>
  <c r="F286"/>
  <c r="I434"/>
  <c r="F434"/>
  <c r="H210"/>
  <c r="R210"/>
  <c r="J210"/>
  <c r="I210"/>
  <c r="F210"/>
  <c r="H930"/>
  <c r="J930"/>
  <c r="R683"/>
  <c r="J683"/>
  <c r="I683"/>
  <c r="H683"/>
  <c r="F683"/>
  <c r="R748"/>
  <c r="H748"/>
  <c r="J587"/>
  <c r="F587"/>
  <c r="R587"/>
  <c r="J649"/>
  <c r="R649"/>
  <c r="F649"/>
  <c r="I669"/>
  <c r="R669"/>
  <c r="J669"/>
  <c r="F669"/>
  <c r="J471"/>
  <c r="H471"/>
  <c r="F471"/>
  <c r="R471"/>
  <c r="I438"/>
  <c r="F438"/>
  <c r="R304"/>
  <c r="J304"/>
  <c r="I304"/>
  <c r="H304"/>
  <c r="F304"/>
  <c r="H289"/>
  <c r="H761"/>
  <c r="F761"/>
  <c r="J761"/>
  <c r="I761"/>
  <c r="H678"/>
  <c r="J678"/>
  <c r="F678"/>
  <c r="R678"/>
  <c r="H816"/>
  <c r="J523"/>
  <c r="R523"/>
  <c r="H523"/>
  <c r="I402"/>
  <c r="F402"/>
  <c r="I418"/>
  <c r="F418"/>
  <c r="I394"/>
  <c r="F394"/>
  <c r="I410"/>
  <c r="F410"/>
  <c r="I717"/>
  <c r="J717"/>
  <c r="F717"/>
  <c r="J982"/>
  <c r="H982"/>
  <c r="F982"/>
  <c r="H765"/>
  <c r="J765"/>
  <c r="I765"/>
  <c r="F765"/>
  <c r="H495"/>
  <c r="F495"/>
  <c r="R495"/>
  <c r="J495"/>
  <c r="H302"/>
  <c r="I430"/>
  <c r="F430"/>
  <c r="I426"/>
  <c r="F426"/>
  <c r="H991"/>
  <c r="F991"/>
  <c r="R991"/>
  <c r="J991"/>
  <c r="I991"/>
  <c r="H987"/>
  <c r="F987"/>
  <c r="R987"/>
  <c r="J987"/>
  <c r="I987"/>
  <c r="R931"/>
  <c r="J931"/>
  <c r="I931"/>
  <c r="F931"/>
  <c r="H931"/>
  <c r="R913"/>
  <c r="I913"/>
  <c r="J913"/>
  <c r="H913"/>
  <c r="F913"/>
  <c r="R869"/>
  <c r="I869"/>
  <c r="J869"/>
  <c r="H869"/>
  <c r="F869"/>
  <c r="R862"/>
  <c r="I862"/>
  <c r="H862"/>
  <c r="F862"/>
  <c r="J862"/>
  <c r="I668"/>
  <c r="H668"/>
  <c r="F668"/>
  <c r="R668"/>
  <c r="J668"/>
  <c r="I636"/>
  <c r="H636"/>
  <c r="F636"/>
  <c r="R636"/>
  <c r="J636"/>
  <c r="I604"/>
  <c r="H604"/>
  <c r="F604"/>
  <c r="R604"/>
  <c r="J604"/>
  <c r="R594"/>
  <c r="J594"/>
  <c r="F594"/>
  <c r="I594"/>
  <c r="H594"/>
  <c r="R582"/>
  <c r="J582"/>
  <c r="F582"/>
  <c r="I582"/>
  <c r="H582"/>
  <c r="R566"/>
  <c r="J566"/>
  <c r="F566"/>
  <c r="I566"/>
  <c r="H566"/>
  <c r="F528"/>
  <c r="R528"/>
  <c r="J528"/>
  <c r="I528"/>
  <c r="H528"/>
  <c r="I485"/>
  <c r="H485"/>
  <c r="F485"/>
  <c r="R485"/>
  <c r="J485"/>
  <c r="R466"/>
  <c r="J466"/>
  <c r="F466"/>
  <c r="I466"/>
  <c r="H466"/>
  <c r="F520"/>
  <c r="R520"/>
  <c r="J520"/>
  <c r="I520"/>
  <c r="H520"/>
  <c r="F468"/>
  <c r="J468"/>
  <c r="I468"/>
  <c r="H468"/>
  <c r="R468"/>
  <c r="F540"/>
  <c r="R540"/>
  <c r="J540"/>
  <c r="I540"/>
  <c r="H540"/>
  <c r="F508"/>
  <c r="R508"/>
  <c r="J508"/>
  <c r="I508"/>
  <c r="H508"/>
  <c r="I465"/>
  <c r="H465"/>
  <c r="R465"/>
  <c r="J465"/>
  <c r="F465"/>
  <c r="R377"/>
  <c r="I377"/>
  <c r="H377"/>
  <c r="F377"/>
  <c r="J377"/>
  <c r="J339"/>
  <c r="R339"/>
  <c r="I339"/>
  <c r="H339"/>
  <c r="F339"/>
  <c r="R393"/>
  <c r="J393"/>
  <c r="I393"/>
  <c r="H393"/>
  <c r="F393"/>
  <c r="R373"/>
  <c r="I373"/>
  <c r="H373"/>
  <c r="F373"/>
  <c r="J373"/>
  <c r="R354"/>
  <c r="J354"/>
  <c r="H354"/>
  <c r="F354"/>
  <c r="I354"/>
  <c r="J323"/>
  <c r="R323"/>
  <c r="H323"/>
  <c r="F323"/>
  <c r="I323"/>
  <c r="J299"/>
  <c r="I299"/>
  <c r="H299"/>
  <c r="F299"/>
  <c r="R299"/>
  <c r="J291"/>
  <c r="I291"/>
  <c r="H291"/>
  <c r="F291"/>
  <c r="R291"/>
  <c r="J283"/>
  <c r="I283"/>
  <c r="H283"/>
  <c r="F283"/>
  <c r="R283"/>
  <c r="J275"/>
  <c r="I275"/>
  <c r="H275"/>
  <c r="F275"/>
  <c r="R275"/>
  <c r="J267"/>
  <c r="I267"/>
  <c r="H267"/>
  <c r="F267"/>
  <c r="R267"/>
  <c r="J259"/>
  <c r="I259"/>
  <c r="H259"/>
  <c r="F259"/>
  <c r="R259"/>
  <c r="J251"/>
  <c r="I251"/>
  <c r="H251"/>
  <c r="F251"/>
  <c r="R251"/>
  <c r="J243"/>
  <c r="I243"/>
  <c r="H243"/>
  <c r="F243"/>
  <c r="R243"/>
  <c r="J235"/>
  <c r="I235"/>
  <c r="H235"/>
  <c r="F235"/>
  <c r="R235"/>
  <c r="J227"/>
  <c r="I227"/>
  <c r="H227"/>
  <c r="F227"/>
  <c r="R227"/>
  <c r="J131"/>
  <c r="H131"/>
  <c r="F131"/>
  <c r="R131"/>
  <c r="I131"/>
  <c r="R401"/>
  <c r="J401"/>
  <c r="I401"/>
  <c r="H401"/>
  <c r="F401"/>
  <c r="J203"/>
  <c r="H203"/>
  <c r="F203"/>
  <c r="I203"/>
  <c r="R203"/>
  <c r="J115"/>
  <c r="H115"/>
  <c r="F115"/>
  <c r="R115"/>
  <c r="I115"/>
  <c r="J103"/>
  <c r="H103"/>
  <c r="F103"/>
  <c r="R103"/>
  <c r="I103"/>
  <c r="D17" i="6"/>
  <c r="H1011" i="5"/>
  <c r="F1011"/>
  <c r="R1011"/>
  <c r="J1011"/>
  <c r="I1011"/>
  <c r="R910"/>
  <c r="I910"/>
  <c r="H910"/>
  <c r="F910"/>
  <c r="J910"/>
  <c r="R899"/>
  <c r="I899"/>
  <c r="F899"/>
  <c r="J899"/>
  <c r="H899"/>
  <c r="H1003"/>
  <c r="F1003"/>
  <c r="R1003"/>
  <c r="J1003"/>
  <c r="I1003"/>
  <c r="R894"/>
  <c r="I894"/>
  <c r="H894"/>
  <c r="F894"/>
  <c r="J894"/>
  <c r="R911"/>
  <c r="J911"/>
  <c r="I911"/>
  <c r="F911"/>
  <c r="H911"/>
  <c r="R857"/>
  <c r="I857"/>
  <c r="H857"/>
  <c r="J857"/>
  <c r="F857"/>
  <c r="J822"/>
  <c r="I822"/>
  <c r="F822"/>
  <c r="R822"/>
  <c r="H822"/>
  <c r="R867"/>
  <c r="I867"/>
  <c r="F867"/>
  <c r="J867"/>
  <c r="H867"/>
  <c r="R906"/>
  <c r="I906"/>
  <c r="J906"/>
  <c r="H906"/>
  <c r="F906"/>
  <c r="J694"/>
  <c r="I694"/>
  <c r="F694"/>
  <c r="R694"/>
  <c r="H694"/>
  <c r="I664"/>
  <c r="H664"/>
  <c r="F664"/>
  <c r="R664"/>
  <c r="J664"/>
  <c r="I632"/>
  <c r="H632"/>
  <c r="F632"/>
  <c r="R632"/>
  <c r="J632"/>
  <c r="I600"/>
  <c r="H600"/>
  <c r="F600"/>
  <c r="R600"/>
  <c r="J600"/>
  <c r="R590"/>
  <c r="J590"/>
  <c r="F590"/>
  <c r="I590"/>
  <c r="H590"/>
  <c r="H576"/>
  <c r="F576"/>
  <c r="R576"/>
  <c r="J576"/>
  <c r="I576"/>
  <c r="I533"/>
  <c r="H533"/>
  <c r="F533"/>
  <c r="R533"/>
  <c r="J533"/>
  <c r="F536"/>
  <c r="R536"/>
  <c r="J536"/>
  <c r="I536"/>
  <c r="H536"/>
  <c r="I537"/>
  <c r="H537"/>
  <c r="J537"/>
  <c r="F537"/>
  <c r="R537"/>
  <c r="I521"/>
  <c r="H521"/>
  <c r="J521"/>
  <c r="F521"/>
  <c r="R521"/>
  <c r="I505"/>
  <c r="H505"/>
  <c r="J505"/>
  <c r="F505"/>
  <c r="R505"/>
  <c r="I489"/>
  <c r="H489"/>
  <c r="J489"/>
  <c r="F489"/>
  <c r="R489"/>
  <c r="R397"/>
  <c r="J397"/>
  <c r="I397"/>
  <c r="H397"/>
  <c r="F397"/>
  <c r="R361"/>
  <c r="I361"/>
  <c r="H361"/>
  <c r="F361"/>
  <c r="J361"/>
  <c r="J183"/>
  <c r="H183"/>
  <c r="F183"/>
  <c r="R183"/>
  <c r="I183"/>
  <c r="J327"/>
  <c r="F327"/>
  <c r="R327"/>
  <c r="I327"/>
  <c r="H327"/>
  <c r="J219"/>
  <c r="I219"/>
  <c r="H219"/>
  <c r="F219"/>
  <c r="R219"/>
  <c r="J175"/>
  <c r="H175"/>
  <c r="F175"/>
  <c r="R175"/>
  <c r="I175"/>
  <c r="R926"/>
  <c r="I926"/>
  <c r="H926"/>
  <c r="F926"/>
  <c r="J926"/>
  <c r="F971"/>
  <c r="R971"/>
  <c r="J971"/>
  <c r="I971"/>
  <c r="H971"/>
  <c r="R929"/>
  <c r="I929"/>
  <c r="J929"/>
  <c r="H929"/>
  <c r="F929"/>
  <c r="J984"/>
  <c r="I984"/>
  <c r="H984"/>
  <c r="R984"/>
  <c r="F984"/>
  <c r="F836"/>
  <c r="R836"/>
  <c r="I836"/>
  <c r="J836"/>
  <c r="H836"/>
  <c r="I656"/>
  <c r="H656"/>
  <c r="F656"/>
  <c r="R656"/>
  <c r="J656"/>
  <c r="R674"/>
  <c r="J674"/>
  <c r="I674"/>
  <c r="H674"/>
  <c r="F674"/>
  <c r="R658"/>
  <c r="J658"/>
  <c r="I658"/>
  <c r="H658"/>
  <c r="F658"/>
  <c r="R642"/>
  <c r="J642"/>
  <c r="I642"/>
  <c r="H642"/>
  <c r="F642"/>
  <c r="R626"/>
  <c r="J626"/>
  <c r="I626"/>
  <c r="H626"/>
  <c r="F626"/>
  <c r="R610"/>
  <c r="J610"/>
  <c r="I610"/>
  <c r="H610"/>
  <c r="F610"/>
  <c r="I501"/>
  <c r="H501"/>
  <c r="F501"/>
  <c r="R501"/>
  <c r="J501"/>
  <c r="F963"/>
  <c r="R963"/>
  <c r="I963"/>
  <c r="H963"/>
  <c r="J963"/>
  <c r="F959"/>
  <c r="R959"/>
  <c r="H959"/>
  <c r="J959"/>
  <c r="I959"/>
  <c r="R883"/>
  <c r="I883"/>
  <c r="F883"/>
  <c r="J883"/>
  <c r="H883"/>
  <c r="I676"/>
  <c r="H676"/>
  <c r="F676"/>
  <c r="R676"/>
  <c r="J676"/>
  <c r="I644"/>
  <c r="H644"/>
  <c r="F644"/>
  <c r="R644"/>
  <c r="J644"/>
  <c r="I517"/>
  <c r="H517"/>
  <c r="F517"/>
  <c r="R517"/>
  <c r="J517"/>
  <c r="F492"/>
  <c r="R492"/>
  <c r="J492"/>
  <c r="I492"/>
  <c r="H492"/>
  <c r="R441"/>
  <c r="J441"/>
  <c r="I441"/>
  <c r="H441"/>
  <c r="F441"/>
  <c r="R409"/>
  <c r="J409"/>
  <c r="I409"/>
  <c r="H409"/>
  <c r="F409"/>
  <c r="J215"/>
  <c r="I215"/>
  <c r="H215"/>
  <c r="F215"/>
  <c r="R215"/>
  <c r="J119"/>
  <c r="H119"/>
  <c r="F119"/>
  <c r="R119"/>
  <c r="I119"/>
  <c r="J139"/>
  <c r="H139"/>
  <c r="F139"/>
  <c r="I139"/>
  <c r="R139"/>
  <c r="J191"/>
  <c r="H191"/>
  <c r="F191"/>
  <c r="R191"/>
  <c r="I191"/>
  <c r="F67" i="6"/>
  <c r="D41"/>
  <c r="D36"/>
  <c r="D51"/>
  <c r="D45"/>
  <c r="F66"/>
  <c r="D50"/>
  <c r="F967" i="5"/>
  <c r="R967"/>
  <c r="J967"/>
  <c r="I967"/>
  <c r="H967"/>
  <c r="J988"/>
  <c r="I988"/>
  <c r="H988"/>
  <c r="F988"/>
  <c r="R988"/>
  <c r="R865"/>
  <c r="I865"/>
  <c r="H865"/>
  <c r="F865"/>
  <c r="J865"/>
  <c r="R858"/>
  <c r="I858"/>
  <c r="J858"/>
  <c r="H858"/>
  <c r="F858"/>
  <c r="H979"/>
  <c r="F979"/>
  <c r="R979"/>
  <c r="J979"/>
  <c r="I979"/>
  <c r="R878"/>
  <c r="I878"/>
  <c r="H878"/>
  <c r="F878"/>
  <c r="J878"/>
  <c r="I652"/>
  <c r="H652"/>
  <c r="F652"/>
  <c r="R652"/>
  <c r="J652"/>
  <c r="I620"/>
  <c r="H620"/>
  <c r="F620"/>
  <c r="R620"/>
  <c r="J620"/>
  <c r="R574"/>
  <c r="J574"/>
  <c r="F574"/>
  <c r="I574"/>
  <c r="H574"/>
  <c r="F544"/>
  <c r="R544"/>
  <c r="J544"/>
  <c r="I544"/>
  <c r="H544"/>
  <c r="F472"/>
  <c r="R472"/>
  <c r="J472"/>
  <c r="I472"/>
  <c r="H472"/>
  <c r="F516"/>
  <c r="R516"/>
  <c r="H516"/>
  <c r="J516"/>
  <c r="I516"/>
  <c r="R474"/>
  <c r="J474"/>
  <c r="F474"/>
  <c r="I474"/>
  <c r="H474"/>
  <c r="F524"/>
  <c r="R524"/>
  <c r="J524"/>
  <c r="I524"/>
  <c r="H524"/>
  <c r="F476"/>
  <c r="R476"/>
  <c r="J476"/>
  <c r="I476"/>
  <c r="H476"/>
  <c r="H584"/>
  <c r="F584"/>
  <c r="R584"/>
  <c r="J584"/>
  <c r="I584"/>
  <c r="R345"/>
  <c r="I345"/>
  <c r="H345"/>
  <c r="F345"/>
  <c r="J345"/>
  <c r="R365"/>
  <c r="I365"/>
  <c r="H365"/>
  <c r="F365"/>
  <c r="J365"/>
  <c r="R389"/>
  <c r="J389"/>
  <c r="I389"/>
  <c r="H389"/>
  <c r="F389"/>
  <c r="R385"/>
  <c r="J385"/>
  <c r="I385"/>
  <c r="H385"/>
  <c r="F385"/>
  <c r="R366"/>
  <c r="J366"/>
  <c r="H366"/>
  <c r="I366"/>
  <c r="F366"/>
  <c r="R341"/>
  <c r="I341"/>
  <c r="H341"/>
  <c r="F341"/>
  <c r="J341"/>
  <c r="J295"/>
  <c r="I295"/>
  <c r="H295"/>
  <c r="F295"/>
  <c r="R295"/>
  <c r="J287"/>
  <c r="I287"/>
  <c r="H287"/>
  <c r="F287"/>
  <c r="R287"/>
  <c r="J279"/>
  <c r="I279"/>
  <c r="H279"/>
  <c r="F279"/>
  <c r="R279"/>
  <c r="J271"/>
  <c r="I271"/>
  <c r="H271"/>
  <c r="F271"/>
  <c r="R271"/>
  <c r="J263"/>
  <c r="I263"/>
  <c r="H263"/>
  <c r="F263"/>
  <c r="R263"/>
  <c r="J255"/>
  <c r="I255"/>
  <c r="H255"/>
  <c r="F255"/>
  <c r="R255"/>
  <c r="J247"/>
  <c r="I247"/>
  <c r="H247"/>
  <c r="F247"/>
  <c r="R247"/>
  <c r="J239"/>
  <c r="I239"/>
  <c r="H239"/>
  <c r="F239"/>
  <c r="R239"/>
  <c r="J231"/>
  <c r="I231"/>
  <c r="H231"/>
  <c r="F231"/>
  <c r="R231"/>
  <c r="J223"/>
  <c r="I223"/>
  <c r="H223"/>
  <c r="F223"/>
  <c r="R223"/>
  <c r="R381"/>
  <c r="I381"/>
  <c r="H381"/>
  <c r="F381"/>
  <c r="J381"/>
  <c r="R358"/>
  <c r="J358"/>
  <c r="H358"/>
  <c r="F358"/>
  <c r="I358"/>
  <c r="J195"/>
  <c r="H195"/>
  <c r="F195"/>
  <c r="R195"/>
  <c r="I195"/>
  <c r="J207"/>
  <c r="H207"/>
  <c r="F207"/>
  <c r="I207"/>
  <c r="R207"/>
  <c r="J143"/>
  <c r="H143"/>
  <c r="F143"/>
  <c r="R143"/>
  <c r="I143"/>
  <c r="R915"/>
  <c r="I915"/>
  <c r="F915"/>
  <c r="J915"/>
  <c r="H915"/>
  <c r="F955"/>
  <c r="R955"/>
  <c r="I955"/>
  <c r="J955"/>
  <c r="H955"/>
  <c r="R870"/>
  <c r="I870"/>
  <c r="H870"/>
  <c r="F870"/>
  <c r="J870"/>
  <c r="R873"/>
  <c r="I873"/>
  <c r="H873"/>
  <c r="J873"/>
  <c r="F873"/>
  <c r="F852"/>
  <c r="R852"/>
  <c r="I852"/>
  <c r="J852"/>
  <c r="H852"/>
  <c r="H817"/>
  <c r="R817"/>
  <c r="J817"/>
  <c r="I817"/>
  <c r="F817"/>
  <c r="I624"/>
  <c r="H624"/>
  <c r="F624"/>
  <c r="R624"/>
  <c r="J624"/>
  <c r="J686"/>
  <c r="I686"/>
  <c r="R686"/>
  <c r="H686"/>
  <c r="F686"/>
  <c r="R666"/>
  <c r="J666"/>
  <c r="I666"/>
  <c r="H666"/>
  <c r="F666"/>
  <c r="R650"/>
  <c r="J650"/>
  <c r="I650"/>
  <c r="H650"/>
  <c r="F650"/>
  <c r="R634"/>
  <c r="J634"/>
  <c r="I634"/>
  <c r="H634"/>
  <c r="F634"/>
  <c r="R618"/>
  <c r="J618"/>
  <c r="I618"/>
  <c r="H618"/>
  <c r="F618"/>
  <c r="R602"/>
  <c r="J602"/>
  <c r="I602"/>
  <c r="H602"/>
  <c r="F602"/>
  <c r="H564"/>
  <c r="F564"/>
  <c r="R564"/>
  <c r="J564"/>
  <c r="I564"/>
  <c r="F500"/>
  <c r="R500"/>
  <c r="H500"/>
  <c r="J500"/>
  <c r="I500"/>
  <c r="H556"/>
  <c r="F556"/>
  <c r="R556"/>
  <c r="J556"/>
  <c r="I556"/>
  <c r="I461"/>
  <c r="R461"/>
  <c r="J461"/>
  <c r="H461"/>
  <c r="F461"/>
  <c r="R459"/>
  <c r="J459"/>
  <c r="I459"/>
  <c r="H459"/>
  <c r="F459"/>
  <c r="R374"/>
  <c r="J374"/>
  <c r="H374"/>
  <c r="I374"/>
  <c r="F374"/>
  <c r="J123"/>
  <c r="H123"/>
  <c r="F123"/>
  <c r="R123"/>
  <c r="I123"/>
  <c r="A27" i="6"/>
  <c r="B53" i="4"/>
  <c r="A37" i="6" s="1"/>
  <c r="B65" i="4"/>
  <c r="A47" i="6" s="1"/>
  <c r="B71" i="4"/>
  <c r="A52" i="6" s="1"/>
  <c r="B59" i="4"/>
  <c r="A42" i="6" s="1"/>
  <c r="D42"/>
  <c r="F68"/>
  <c r="D52"/>
  <c r="D37"/>
  <c r="H1007" i="5"/>
  <c r="F1007"/>
  <c r="R1007"/>
  <c r="J1007"/>
  <c r="I1007"/>
  <c r="F840"/>
  <c r="R840"/>
  <c r="I840"/>
  <c r="J840"/>
  <c r="H840"/>
  <c r="R578"/>
  <c r="J578"/>
  <c r="F578"/>
  <c r="I578"/>
  <c r="H578"/>
  <c r="F464"/>
  <c r="R464"/>
  <c r="J464"/>
  <c r="I464"/>
  <c r="H464"/>
  <c r="H560"/>
  <c r="F560"/>
  <c r="R560"/>
  <c r="J560"/>
  <c r="I560"/>
  <c r="H548"/>
  <c r="F548"/>
  <c r="R548"/>
  <c r="I548"/>
  <c r="J548"/>
  <c r="F488"/>
  <c r="R488"/>
  <c r="J488"/>
  <c r="I488"/>
  <c r="H488"/>
  <c r="R433"/>
  <c r="J433"/>
  <c r="I433"/>
  <c r="H433"/>
  <c r="F433"/>
  <c r="R425"/>
  <c r="J425"/>
  <c r="I425"/>
  <c r="H425"/>
  <c r="F425"/>
  <c r="R369"/>
  <c r="I369"/>
  <c r="H369"/>
  <c r="F369"/>
  <c r="J369"/>
  <c r="R357"/>
  <c r="I357"/>
  <c r="H357"/>
  <c r="F357"/>
  <c r="J357"/>
  <c r="B33" i="4"/>
  <c r="A20" i="6" s="1"/>
  <c r="K68"/>
  <c r="H995" i="5"/>
  <c r="F995"/>
  <c r="R995"/>
  <c r="J995"/>
  <c r="I995"/>
  <c r="F951"/>
  <c r="R951"/>
  <c r="J951"/>
  <c r="I951"/>
  <c r="H951"/>
  <c r="F975"/>
  <c r="R975"/>
  <c r="J975"/>
  <c r="I975"/>
  <c r="H975"/>
  <c r="R927"/>
  <c r="J927"/>
  <c r="I927"/>
  <c r="F927"/>
  <c r="H927"/>
  <c r="R891"/>
  <c r="I891"/>
  <c r="H891"/>
  <c r="F891"/>
  <c r="J891"/>
  <c r="R846"/>
  <c r="J846"/>
  <c r="I846"/>
  <c r="H846"/>
  <c r="F846"/>
  <c r="R838"/>
  <c r="J838"/>
  <c r="I838"/>
  <c r="H838"/>
  <c r="F838"/>
  <c r="F844"/>
  <c r="R844"/>
  <c r="I844"/>
  <c r="J844"/>
  <c r="H844"/>
  <c r="R969"/>
  <c r="J969"/>
  <c r="I969"/>
  <c r="H969"/>
  <c r="F969"/>
  <c r="J810"/>
  <c r="R810"/>
  <c r="I810"/>
  <c r="H810"/>
  <c r="F810"/>
  <c r="R917"/>
  <c r="I917"/>
  <c r="J917"/>
  <c r="H917"/>
  <c r="F917"/>
  <c r="F832"/>
  <c r="R832"/>
  <c r="I832"/>
  <c r="J832"/>
  <c r="H832"/>
  <c r="I672"/>
  <c r="H672"/>
  <c r="F672"/>
  <c r="R672"/>
  <c r="J672"/>
  <c r="I640"/>
  <c r="H640"/>
  <c r="F640"/>
  <c r="R640"/>
  <c r="J640"/>
  <c r="I608"/>
  <c r="H608"/>
  <c r="F608"/>
  <c r="R608"/>
  <c r="J608"/>
  <c r="R670"/>
  <c r="J670"/>
  <c r="I670"/>
  <c r="H670"/>
  <c r="F670"/>
  <c r="R662"/>
  <c r="J662"/>
  <c r="I662"/>
  <c r="H662"/>
  <c r="F662"/>
  <c r="R654"/>
  <c r="J654"/>
  <c r="I654"/>
  <c r="H654"/>
  <c r="F654"/>
  <c r="R646"/>
  <c r="J646"/>
  <c r="I646"/>
  <c r="H646"/>
  <c r="F646"/>
  <c r="R638"/>
  <c r="J638"/>
  <c r="I638"/>
  <c r="H638"/>
  <c r="F638"/>
  <c r="R630"/>
  <c r="J630"/>
  <c r="I630"/>
  <c r="H630"/>
  <c r="F630"/>
  <c r="R622"/>
  <c r="J622"/>
  <c r="I622"/>
  <c r="H622"/>
  <c r="F622"/>
  <c r="R614"/>
  <c r="J614"/>
  <c r="I614"/>
  <c r="H614"/>
  <c r="F614"/>
  <c r="R606"/>
  <c r="J606"/>
  <c r="I606"/>
  <c r="H606"/>
  <c r="F606"/>
  <c r="R598"/>
  <c r="J598"/>
  <c r="I598"/>
  <c r="H598"/>
  <c r="F598"/>
  <c r="F512"/>
  <c r="R512"/>
  <c r="J512"/>
  <c r="I512"/>
  <c r="H512"/>
  <c r="J553"/>
  <c r="I553"/>
  <c r="H553"/>
  <c r="R553"/>
  <c r="F553"/>
  <c r="H580"/>
  <c r="F580"/>
  <c r="R580"/>
  <c r="J580"/>
  <c r="I580"/>
  <c r="F504"/>
  <c r="R504"/>
  <c r="J504"/>
  <c r="I504"/>
  <c r="H504"/>
  <c r="I596"/>
  <c r="H596"/>
  <c r="F596"/>
  <c r="R596"/>
  <c r="J596"/>
  <c r="R353"/>
  <c r="I353"/>
  <c r="H353"/>
  <c r="F353"/>
  <c r="J353"/>
  <c r="J315"/>
  <c r="R315"/>
  <c r="H315"/>
  <c r="F315"/>
  <c r="I315"/>
  <c r="J171"/>
  <c r="H171"/>
  <c r="F171"/>
  <c r="I171"/>
  <c r="R171"/>
  <c r="J159"/>
  <c r="H159"/>
  <c r="F159"/>
  <c r="R159"/>
  <c r="I159"/>
  <c r="J179"/>
  <c r="H179"/>
  <c r="F179"/>
  <c r="R179"/>
  <c r="I179"/>
  <c r="J199"/>
  <c r="H199"/>
  <c r="F199"/>
  <c r="R199"/>
  <c r="I199"/>
  <c r="J155"/>
  <c r="H155"/>
  <c r="F155"/>
  <c r="R155"/>
  <c r="I155"/>
  <c r="J307"/>
  <c r="R307"/>
  <c r="H307"/>
  <c r="F307"/>
  <c r="I307"/>
  <c r="J99"/>
  <c r="H99"/>
  <c r="F99"/>
  <c r="R99"/>
  <c r="I99"/>
  <c r="J311"/>
  <c r="F311"/>
  <c r="R311"/>
  <c r="I311"/>
  <c r="H311"/>
  <c r="J187"/>
  <c r="H187"/>
  <c r="F187"/>
  <c r="R187"/>
  <c r="I187"/>
  <c r="C16" i="6"/>
  <c r="K67"/>
  <c r="D16"/>
  <c r="R922" i="5"/>
  <c r="I922"/>
  <c r="J922"/>
  <c r="H922"/>
  <c r="F922"/>
  <c r="R853"/>
  <c r="I853"/>
  <c r="J853"/>
  <c r="H853"/>
  <c r="F853"/>
  <c r="I612"/>
  <c r="H612"/>
  <c r="F612"/>
  <c r="R612"/>
  <c r="J612"/>
  <c r="F496"/>
  <c r="R496"/>
  <c r="J496"/>
  <c r="I496"/>
  <c r="H496"/>
  <c r="R457"/>
  <c r="J457"/>
  <c r="I457"/>
  <c r="H457"/>
  <c r="F457"/>
  <c r="R449"/>
  <c r="J449"/>
  <c r="I449"/>
  <c r="H449"/>
  <c r="F449"/>
  <c r="R417"/>
  <c r="J417"/>
  <c r="I417"/>
  <c r="H417"/>
  <c r="F417"/>
  <c r="R405"/>
  <c r="J405"/>
  <c r="I405"/>
  <c r="H405"/>
  <c r="F405"/>
  <c r="J147"/>
  <c r="H147"/>
  <c r="F147"/>
  <c r="R147"/>
  <c r="I147"/>
  <c r="A26" i="6"/>
  <c r="B70" i="4"/>
  <c r="A51" i="6" s="1"/>
  <c r="B52" i="4"/>
  <c r="A36" i="6"/>
  <c r="B58" i="4"/>
  <c r="A41" i="6" s="1"/>
  <c r="B64" i="4"/>
  <c r="A46" i="6"/>
  <c r="A14"/>
  <c r="B32" i="4"/>
  <c r="A19" i="6" s="1"/>
  <c r="D15"/>
  <c r="K66"/>
  <c r="H983" i="5"/>
  <c r="F983"/>
  <c r="R983"/>
  <c r="J983"/>
  <c r="I983"/>
  <c r="D44" i="6"/>
  <c r="F65"/>
  <c r="D39"/>
  <c r="D35"/>
  <c r="D40"/>
  <c r="D46"/>
  <c r="D29"/>
  <c r="D49"/>
  <c r="D19"/>
  <c r="K65"/>
  <c r="D24"/>
  <c r="D27"/>
  <c r="D20"/>
  <c r="C2"/>
  <c r="B2"/>
  <c r="D25"/>
  <c r="D26"/>
  <c r="D21"/>
  <c r="D22"/>
  <c r="D47"/>
  <c r="D34"/>
  <c r="D31"/>
  <c r="D30"/>
  <c r="D32"/>
  <c r="D60"/>
  <c r="D58"/>
  <c r="D63"/>
  <c r="D62"/>
  <c r="D54"/>
  <c r="D57"/>
  <c r="D59"/>
  <c r="D55"/>
  <c r="D56"/>
  <c r="X26" i="5"/>
  <c r="F42"/>
  <c r="E42"/>
  <c r="X42" s="1"/>
  <c r="H86"/>
  <c r="E86"/>
  <c r="X86" s="1"/>
  <c r="F102"/>
  <c r="E102"/>
  <c r="X102" s="1"/>
  <c r="I174"/>
  <c r="E174"/>
  <c r="X174"/>
  <c r="X19"/>
  <c r="H114"/>
  <c r="E114"/>
  <c r="X114" s="1"/>
  <c r="AB82"/>
  <c r="H813"/>
  <c r="E813"/>
  <c r="X813" s="1"/>
  <c r="AB401"/>
  <c r="AB411"/>
  <c r="AB752"/>
  <c r="AB777"/>
  <c r="AB785"/>
  <c r="AB801"/>
  <c r="AB817"/>
  <c r="AB821"/>
  <c r="AB825"/>
  <c r="AB828"/>
  <c r="AB830"/>
  <c r="AB831"/>
  <c r="AB841"/>
  <c r="AB843"/>
  <c r="AB846"/>
  <c r="AB849"/>
  <c r="AB852"/>
  <c r="AB869"/>
  <c r="AB885"/>
  <c r="AB899"/>
  <c r="AB903"/>
  <c r="AB918"/>
  <c r="AB919"/>
  <c r="AB922"/>
  <c r="AB924"/>
  <c r="AB931"/>
  <c r="AB935"/>
  <c r="AB936"/>
  <c r="AB939"/>
  <c r="AB940"/>
  <c r="AB942"/>
  <c r="AB949"/>
  <c r="AB951"/>
  <c r="AB955"/>
  <c r="AB961"/>
  <c r="AB962"/>
  <c r="AB977"/>
  <c r="AB978"/>
  <c r="AB986"/>
  <c r="AB994"/>
  <c r="AB1005"/>
  <c r="AB1006"/>
  <c r="AB1010"/>
  <c r="AB1018"/>
  <c r="AB1030"/>
  <c r="AB1038"/>
  <c r="AB1046"/>
  <c r="AB1061"/>
  <c r="AB1062"/>
  <c r="AB1077"/>
  <c r="AB1090"/>
  <c r="AB1098"/>
  <c r="AB1110"/>
  <c r="AB1126"/>
  <c r="AB1132"/>
  <c r="AB1137"/>
  <c r="AB1158"/>
  <c r="AB1173"/>
  <c r="AB1183"/>
  <c r="AB1190"/>
  <c r="AB1195"/>
  <c r="AB1212"/>
  <c r="AB1215"/>
  <c r="AB1231"/>
  <c r="AB1235"/>
  <c r="AB1247"/>
  <c r="AB1256"/>
  <c r="AB1268"/>
  <c r="AB1271"/>
  <c r="AB1283"/>
  <c r="AB1284"/>
  <c r="AB1288"/>
  <c r="AB1315"/>
  <c r="AB1320"/>
  <c r="AB1357"/>
  <c r="AB1380"/>
  <c r="AB1404"/>
  <c r="AB1409"/>
  <c r="AB1425"/>
  <c r="AB1433"/>
  <c r="AB1448"/>
  <c r="AB1450"/>
  <c r="AB1465"/>
  <c r="AB1469"/>
  <c r="AB1492"/>
  <c r="AB1506"/>
  <c r="AB1514"/>
  <c r="AB1556"/>
  <c r="AB1564"/>
  <c r="AB1568"/>
  <c r="AB1576"/>
  <c r="AB1588"/>
  <c r="AB1596"/>
  <c r="AB1608"/>
  <c r="AB1620"/>
  <c r="AB1628"/>
  <c r="AB1631"/>
  <c r="AB1660"/>
  <c r="AB1663"/>
  <c r="AB1668"/>
  <c r="AB1712"/>
  <c r="AB1769"/>
  <c r="AB1773"/>
  <c r="AB1781"/>
  <c r="AB1785"/>
  <c r="AB1800"/>
  <c r="AB1812"/>
  <c r="AB1866"/>
  <c r="R280"/>
  <c r="E280"/>
  <c r="X280" s="1"/>
  <c r="AB953"/>
  <c r="AB998"/>
  <c r="S1058"/>
  <c r="AB1058"/>
  <c r="AB1069"/>
  <c r="S1069"/>
  <c r="AB1113"/>
  <c r="S1113"/>
  <c r="S2251"/>
  <c r="S2255"/>
  <c r="S2288"/>
  <c r="S2289"/>
  <c r="S2291"/>
  <c r="S2296"/>
  <c r="S2297"/>
  <c r="S2309"/>
  <c r="S2316"/>
  <c r="S2320"/>
  <c r="S2324"/>
  <c r="S2328"/>
  <c r="S2332"/>
  <c r="S2336"/>
  <c r="S2340"/>
  <c r="S2354"/>
  <c r="S2362"/>
  <c r="S2370"/>
  <c r="S2378"/>
  <c r="S2388"/>
  <c r="S2392"/>
  <c r="S2400"/>
  <c r="S2404"/>
  <c r="S2408"/>
  <c r="S2412"/>
  <c r="S2416"/>
  <c r="S2420"/>
  <c r="S2428"/>
  <c r="S2433"/>
  <c r="S2434"/>
  <c r="S2439"/>
  <c r="S2462"/>
  <c r="S2464"/>
  <c r="S2479"/>
  <c r="R188"/>
  <c r="E188"/>
  <c r="X188" s="1"/>
  <c r="R264"/>
  <c r="E264"/>
  <c r="X264"/>
  <c r="I313"/>
  <c r="E313"/>
  <c r="X313" s="1"/>
  <c r="AB94"/>
  <c r="AB463"/>
  <c r="AB836"/>
  <c r="AB873"/>
  <c r="AB965"/>
  <c r="I296"/>
  <c r="E296"/>
  <c r="X296" s="1"/>
  <c r="S882"/>
  <c r="S938"/>
  <c r="AB938"/>
  <c r="S1005"/>
  <c r="AB1014"/>
  <c r="AB1034"/>
  <c r="AB1054"/>
  <c r="S1122"/>
  <c r="AB1122"/>
  <c r="AB1171"/>
  <c r="S1171"/>
  <c r="AB1201"/>
  <c r="S1201"/>
  <c r="S1204"/>
  <c r="AB1204"/>
  <c r="AB1536"/>
  <c r="AB1627"/>
  <c r="AB1698"/>
  <c r="AB1811"/>
  <c r="AB1882"/>
  <c r="AB1892"/>
  <c r="AB1961"/>
  <c r="AB1612"/>
  <c r="AB1700"/>
  <c r="AB1710"/>
  <c r="AB1737"/>
  <c r="AB1884"/>
  <c r="AB1957"/>
  <c r="AB1993"/>
  <c r="AB1335"/>
  <c r="AB1672"/>
  <c r="AB1727"/>
  <c r="AB1793"/>
  <c r="AB1903"/>
  <c r="AB1953"/>
  <c r="AB1525"/>
  <c r="AB1753"/>
  <c r="AB1772"/>
  <c r="AB1784"/>
  <c r="AB1841"/>
  <c r="AB1886"/>
  <c r="AB1978"/>
  <c r="AB2018"/>
  <c r="AB1504"/>
  <c r="AB1652"/>
  <c r="AB1664"/>
  <c r="AB1761"/>
  <c r="AB1796"/>
  <c r="AB1808"/>
  <c r="AB1832"/>
  <c r="AB1855"/>
  <c r="AB1873"/>
  <c r="AB1916"/>
  <c r="AB1937"/>
  <c r="AB1360"/>
  <c r="AB1482"/>
  <c r="AB1496"/>
  <c r="AB1518"/>
  <c r="AB1688"/>
  <c r="AB1837"/>
  <c r="AB1898"/>
  <c r="AB1912"/>
  <c r="AB2013"/>
  <c r="AB1670"/>
  <c r="AB1716"/>
  <c r="AB1757"/>
  <c r="AB1858"/>
  <c r="AB1887"/>
  <c r="AB1910"/>
  <c r="AB1388"/>
  <c r="AB1494"/>
  <c r="AB1585"/>
  <c r="AB1696"/>
  <c r="AB1806"/>
  <c r="AB1819"/>
  <c r="AB1854"/>
  <c r="AB1890"/>
  <c r="AB1918"/>
  <c r="AB1948"/>
  <c r="AB1464"/>
  <c r="AB1537"/>
  <c r="AB1658"/>
  <c r="AB1740"/>
  <c r="AB1764"/>
  <c r="AB1871"/>
  <c r="AB1900"/>
  <c r="AB1981"/>
  <c r="AB2017"/>
  <c r="AB208"/>
  <c r="AB1580"/>
  <c r="AB1647"/>
  <c r="AB1666"/>
  <c r="AB1683"/>
  <c r="AB1703"/>
  <c r="AB1711"/>
  <c r="AB1719"/>
  <c r="AB1765"/>
  <c r="AB1794"/>
  <c r="AB1833"/>
  <c r="AB1842"/>
  <c r="AB1876"/>
  <c r="AB1512"/>
  <c r="AB1541"/>
  <c r="AB1600"/>
  <c r="AB1644"/>
  <c r="AB1655"/>
  <c r="AB1692"/>
  <c r="AB1728"/>
  <c r="AB1780"/>
  <c r="AB1816"/>
  <c r="AB1908"/>
  <c r="AB1920"/>
  <c r="AB1938"/>
  <c r="AB1966"/>
  <c r="AB189"/>
  <c r="AB258"/>
  <c r="S849"/>
  <c r="AB967"/>
  <c r="S967"/>
  <c r="AB974"/>
  <c r="AB990"/>
  <c r="AB1050"/>
  <c r="AB1065"/>
  <c r="S1074"/>
  <c r="AB1074"/>
  <c r="AB1082"/>
  <c r="AB1129"/>
  <c r="S1129"/>
  <c r="S1167"/>
  <c r="AB1167"/>
  <c r="AB1180"/>
  <c r="AB1184"/>
  <c r="AB1188"/>
  <c r="AB1200"/>
  <c r="S1200"/>
  <c r="S1203"/>
  <c r="AB1203"/>
  <c r="AB1220"/>
  <c r="S1220"/>
  <c r="S1228"/>
  <c r="AB1228"/>
  <c r="AB1233"/>
  <c r="S1233"/>
  <c r="AB1238"/>
  <c r="S1238"/>
  <c r="S1255"/>
  <c r="AB1255"/>
  <c r="AB1259"/>
  <c r="S1259"/>
  <c r="S1263"/>
  <c r="AB1263"/>
  <c r="S1267"/>
  <c r="AB1267"/>
  <c r="S1291"/>
  <c r="AB1291"/>
  <c r="S1295"/>
  <c r="AB1295"/>
  <c r="S1296"/>
  <c r="AB1296"/>
  <c r="S1323"/>
  <c r="AB1323"/>
  <c r="AB1327"/>
  <c r="S1327"/>
  <c r="S1328"/>
  <c r="AB1328"/>
  <c r="S1341"/>
  <c r="AB1341"/>
  <c r="AB1342"/>
  <c r="S1342"/>
  <c r="AB1355"/>
  <c r="S1355"/>
  <c r="AB1359"/>
  <c r="S1359"/>
  <c r="S1365"/>
  <c r="AB1365"/>
  <c r="AB1389"/>
  <c r="S1389"/>
  <c r="S1393"/>
  <c r="AB1393"/>
  <c r="S1442"/>
  <c r="AB1442"/>
  <c r="S1449"/>
  <c r="AB1449"/>
  <c r="S1466"/>
  <c r="AB1466"/>
  <c r="AB1480"/>
  <c r="S1480"/>
  <c r="AB1486"/>
  <c r="S1486"/>
  <c r="S1498"/>
  <c r="AB1498"/>
  <c r="AB1524"/>
  <c r="S1524"/>
  <c r="AB1528"/>
  <c r="S1528"/>
  <c r="S1542"/>
  <c r="AB1542"/>
  <c r="S1547"/>
  <c r="AB1547"/>
  <c r="S1634"/>
  <c r="AB1634"/>
  <c r="AB1638"/>
  <c r="S1638"/>
  <c r="S1651"/>
  <c r="AB1651"/>
  <c r="S1723"/>
  <c r="AB1723"/>
  <c r="S1732"/>
  <c r="AB1732"/>
  <c r="AB1739"/>
  <c r="S1739"/>
  <c r="S1776"/>
  <c r="AB1776"/>
  <c r="S1802"/>
  <c r="AB1802"/>
  <c r="S1804"/>
  <c r="AB1804"/>
  <c r="AB1836"/>
  <c r="S1836"/>
  <c r="S2282"/>
  <c r="AB2465"/>
  <c r="S2501"/>
  <c r="R7"/>
  <c r="X7"/>
  <c r="R8"/>
  <c r="X8"/>
  <c r="V208"/>
  <c r="G208"/>
  <c r="R378"/>
  <c r="E378"/>
  <c r="X378" s="1"/>
  <c r="H422"/>
  <c r="E422"/>
  <c r="X422" s="1"/>
  <c r="X29"/>
  <c r="X59"/>
  <c r="X63"/>
  <c r="X67"/>
  <c r="X79"/>
  <c r="X87"/>
  <c r="X342"/>
  <c r="X35"/>
  <c r="X51"/>
  <c r="X71"/>
  <c r="X83"/>
  <c r="X100"/>
  <c r="X343"/>
  <c r="X530"/>
  <c r="AB19"/>
  <c r="AB24"/>
  <c r="AB26"/>
  <c r="AB27"/>
  <c r="AB30"/>
  <c r="AB32"/>
  <c r="AB34"/>
  <c r="S37"/>
  <c r="AB37"/>
  <c r="AB38"/>
  <c r="AB40"/>
  <c r="S41"/>
  <c r="AB41"/>
  <c r="AB44"/>
  <c r="AB46"/>
  <c r="AB48"/>
  <c r="AB50"/>
  <c r="AB52"/>
  <c r="AB54"/>
  <c r="AB56"/>
  <c r="AB58"/>
  <c r="AB60"/>
  <c r="AB64"/>
  <c r="AB66"/>
  <c r="AB68"/>
  <c r="AB72"/>
  <c r="AB74"/>
  <c r="AB76"/>
  <c r="AB80"/>
  <c r="AB84"/>
  <c r="AB88"/>
  <c r="AB92"/>
  <c r="AB93"/>
  <c r="AB96"/>
  <c r="AB98"/>
  <c r="AB104"/>
  <c r="AB110"/>
  <c r="AB112"/>
  <c r="S115"/>
  <c r="AB115"/>
  <c r="AB118"/>
  <c r="S120"/>
  <c r="AB120"/>
  <c r="AB122"/>
  <c r="AB126"/>
  <c r="AB128"/>
  <c r="AB130"/>
  <c r="AB136"/>
  <c r="AB142"/>
  <c r="AB144"/>
  <c r="AB146"/>
  <c r="AB154"/>
  <c r="AB158"/>
  <c r="AB160"/>
  <c r="AB168"/>
  <c r="AB170"/>
  <c r="AB174"/>
  <c r="AB176"/>
  <c r="AB178"/>
  <c r="AB182"/>
  <c r="S184"/>
  <c r="AB184"/>
  <c r="AB186"/>
  <c r="AB192"/>
  <c r="AB194"/>
  <c r="AB196"/>
  <c r="AB202"/>
  <c r="S263"/>
  <c r="AB263"/>
  <c r="AB360"/>
  <c r="AB407"/>
  <c r="AB428"/>
  <c r="AB814"/>
  <c r="S864"/>
  <c r="S951"/>
  <c r="AB1017"/>
  <c r="AB1196"/>
  <c r="AB1337"/>
  <c r="S1357"/>
  <c r="AB1424"/>
  <c r="S1424"/>
  <c r="S1432"/>
  <c r="AB1432"/>
  <c r="S1448"/>
  <c r="S1492"/>
  <c r="S1502"/>
  <c r="AB1502"/>
  <c r="S1508"/>
  <c r="AB1508"/>
  <c r="AB1534"/>
  <c r="S1534"/>
  <c r="S1584"/>
  <c r="AB1584"/>
  <c r="AB1611"/>
  <c r="S1616"/>
  <c r="AB1616"/>
  <c r="S1650"/>
  <c r="AB1650"/>
  <c r="S1667"/>
  <c r="AB1667"/>
  <c r="S1668"/>
  <c r="AB1675"/>
  <c r="AB1691"/>
  <c r="S1702"/>
  <c r="AB1702"/>
  <c r="AB1707"/>
  <c r="S1708"/>
  <c r="AB1708"/>
  <c r="AB1722"/>
  <c r="S1722"/>
  <c r="S1724"/>
  <c r="AB1724"/>
  <c r="S1768"/>
  <c r="AB1768"/>
  <c r="S1782"/>
  <c r="AB1782"/>
  <c r="S1785"/>
  <c r="S1789"/>
  <c r="AB1789"/>
  <c r="AB1797"/>
  <c r="S1797"/>
  <c r="AB1798"/>
  <c r="S1798"/>
  <c r="AB1810"/>
  <c r="S1810"/>
  <c r="AB1826"/>
  <c r="S1826"/>
  <c r="S1828"/>
  <c r="AB1828"/>
  <c r="AB1846"/>
  <c r="S1846"/>
  <c r="S1866"/>
  <c r="S1878"/>
  <c r="AB1878"/>
  <c r="S1881"/>
  <c r="AB1881"/>
  <c r="S1889"/>
  <c r="AB1889"/>
  <c r="AB1894"/>
  <c r="S1894"/>
  <c r="AB1905"/>
  <c r="S1905"/>
  <c r="S1925"/>
  <c r="AB1925"/>
  <c r="AB1927"/>
  <c r="S1927"/>
  <c r="AB1931"/>
  <c r="S1931"/>
  <c r="AB1934"/>
  <c r="S1934"/>
  <c r="S1943"/>
  <c r="AB1943"/>
  <c r="S1947"/>
  <c r="AB1947"/>
  <c r="S1950"/>
  <c r="AB1950"/>
  <c r="AB1951"/>
  <c r="S1951"/>
  <c r="S1954"/>
  <c r="AB1954"/>
  <c r="AB1955"/>
  <c r="S1955"/>
  <c r="S1963"/>
  <c r="AB1963"/>
  <c r="S1968"/>
  <c r="AB1968"/>
  <c r="S1970"/>
  <c r="AB1970"/>
  <c r="S1971"/>
  <c r="AB1971"/>
  <c r="AB1974"/>
  <c r="S1974"/>
  <c r="AB1979"/>
  <c r="S1979"/>
  <c r="AB1982"/>
  <c r="S1982"/>
  <c r="AB1987"/>
  <c r="S1987"/>
  <c r="S1989"/>
  <c r="AB1989"/>
  <c r="AB1990"/>
  <c r="S1990"/>
  <c r="S1991"/>
  <c r="AB1991"/>
  <c r="S1994"/>
  <c r="AB1994"/>
  <c r="S1995"/>
  <c r="AB1995"/>
  <c r="AB1997"/>
  <c r="S1997"/>
  <c r="S1999"/>
  <c r="AB1999"/>
  <c r="AB2000"/>
  <c r="S2000"/>
  <c r="AB2002"/>
  <c r="S2002"/>
  <c r="S2010"/>
  <c r="AB2010"/>
  <c r="S2022"/>
  <c r="AB2022"/>
  <c r="AB2023"/>
  <c r="S2023"/>
  <c r="S2026"/>
  <c r="AB2026"/>
  <c r="S2031"/>
  <c r="AB2031"/>
  <c r="AB2032"/>
  <c r="S2032"/>
  <c r="AB2039"/>
  <c r="S2039"/>
  <c r="AB2049"/>
  <c r="S2049"/>
  <c r="S2051"/>
  <c r="AB2051"/>
  <c r="S2054"/>
  <c r="AB2054"/>
  <c r="S2061"/>
  <c r="AB2061"/>
  <c r="S2077"/>
  <c r="AB2077"/>
  <c r="S2080"/>
  <c r="AB2080"/>
  <c r="AB2081"/>
  <c r="S2081"/>
  <c r="AB2085"/>
  <c r="S2085"/>
  <c r="AB2086"/>
  <c r="S2086"/>
  <c r="AB2095"/>
  <c r="S2095"/>
  <c r="AB2100"/>
  <c r="S2100"/>
  <c r="AB2104"/>
  <c r="S2104"/>
  <c r="S2105"/>
  <c r="AB2105"/>
  <c r="AB2107"/>
  <c r="S2107"/>
  <c r="AB2108"/>
  <c r="S2108"/>
  <c r="S2109"/>
  <c r="AB2109"/>
  <c r="S2110"/>
  <c r="AB2110"/>
  <c r="S2112"/>
  <c r="AB2113"/>
  <c r="S2113"/>
  <c r="AB2116"/>
  <c r="S2116"/>
  <c r="AB2118"/>
  <c r="S2118"/>
  <c r="S2119"/>
  <c r="AB2119"/>
  <c r="AB2120"/>
  <c r="S2120"/>
  <c r="AB2121"/>
  <c r="S2121"/>
  <c r="AB2123"/>
  <c r="S2123"/>
  <c r="AB2125"/>
  <c r="S2125"/>
  <c r="AB2127"/>
  <c r="S2127"/>
  <c r="S2129"/>
  <c r="AB2129"/>
  <c r="AB2131"/>
  <c r="AB2132"/>
  <c r="AB2134"/>
  <c r="S2134"/>
  <c r="AB2135"/>
  <c r="AB2136"/>
  <c r="AB2138"/>
  <c r="S2138"/>
  <c r="AB2141"/>
  <c r="S2141"/>
  <c r="AB2142"/>
  <c r="S2142"/>
  <c r="AB2143"/>
  <c r="AB2146"/>
  <c r="S2146"/>
  <c r="S2150"/>
  <c r="AB2150"/>
  <c r="AB2152"/>
  <c r="S2152"/>
  <c r="S2153"/>
  <c r="AB2153"/>
  <c r="AB2155"/>
  <c r="S2155"/>
  <c r="AB2158"/>
  <c r="AB2159"/>
  <c r="S2159"/>
  <c r="AB2160"/>
  <c r="AB2162"/>
  <c r="AB2163"/>
  <c r="S2163"/>
  <c r="AB2164"/>
  <c r="S2164"/>
  <c r="AB2166"/>
  <c r="S2166"/>
  <c r="AB2169"/>
  <c r="S2169"/>
  <c r="S2170"/>
  <c r="AB2170"/>
  <c r="S2173"/>
  <c r="AB2173"/>
  <c r="S2176"/>
  <c r="AB2176"/>
  <c r="AB2177"/>
  <c r="S2177"/>
  <c r="S2178"/>
  <c r="AB2178"/>
  <c r="AB2179"/>
  <c r="S2179"/>
  <c r="AB2180"/>
  <c r="AB2181"/>
  <c r="S2181"/>
  <c r="S2182"/>
  <c r="AB2182"/>
  <c r="AB2183"/>
  <c r="AB2184"/>
  <c r="S2185"/>
  <c r="AB2185"/>
  <c r="S2186"/>
  <c r="AB2186"/>
  <c r="AB2187"/>
  <c r="AB2188"/>
  <c r="AB2189"/>
  <c r="S2189"/>
  <c r="S2190"/>
  <c r="AB2190"/>
  <c r="S2191"/>
  <c r="AB2191"/>
  <c r="S2192"/>
  <c r="AB2192"/>
  <c r="AB2193"/>
  <c r="S2193"/>
  <c r="AB2194"/>
  <c r="AB2196"/>
  <c r="AB2198"/>
  <c r="S2199"/>
  <c r="AB2199"/>
  <c r="AB2200"/>
  <c r="S2200"/>
  <c r="AB2202"/>
  <c r="S2203"/>
  <c r="AB2203"/>
  <c r="AB2204"/>
  <c r="AB2206"/>
  <c r="S2207"/>
  <c r="AB2207"/>
  <c r="AB2208"/>
  <c r="S2208"/>
  <c r="AB2210"/>
  <c r="AB2212"/>
  <c r="AB2214"/>
  <c r="AB2215"/>
  <c r="S2215"/>
  <c r="S2216"/>
  <c r="AB2216"/>
  <c r="AB2218"/>
  <c r="AB2220"/>
  <c r="AB2222"/>
  <c r="AB2223"/>
  <c r="S2226"/>
  <c r="AB2226"/>
  <c r="AB2227"/>
  <c r="S2227"/>
  <c r="AB2230"/>
  <c r="AB2233"/>
  <c r="S2233"/>
  <c r="AB2234"/>
  <c r="AB2236"/>
  <c r="S2236"/>
  <c r="AB2237"/>
  <c r="S2237"/>
  <c r="AB2238"/>
  <c r="AB2239"/>
  <c r="AB2240"/>
  <c r="S2240"/>
  <c r="AB2241"/>
  <c r="S2241"/>
  <c r="AB2242"/>
  <c r="AB2243"/>
  <c r="S2243"/>
  <c r="S2244"/>
  <c r="AB2244"/>
  <c r="AB2245"/>
  <c r="AB2246"/>
  <c r="AB2247"/>
  <c r="S2248"/>
  <c r="AB2248"/>
  <c r="AB2250"/>
  <c r="S2252"/>
  <c r="AB2252"/>
  <c r="AB2253"/>
  <c r="S2254"/>
  <c r="AB2254"/>
  <c r="S2256"/>
  <c r="AB2256"/>
  <c r="AB2257"/>
  <c r="AB2258"/>
  <c r="S2258"/>
  <c r="AB2259"/>
  <c r="S2260"/>
  <c r="AB2260"/>
  <c r="AB2261"/>
  <c r="AB2262"/>
  <c r="AB2263"/>
  <c r="S2264"/>
  <c r="AB2264"/>
  <c r="AB2265"/>
  <c r="AB2266"/>
  <c r="AB2267"/>
  <c r="S2267"/>
  <c r="AB2268"/>
  <c r="S2269"/>
  <c r="AB2269"/>
  <c r="AB2270"/>
  <c r="S2270"/>
  <c r="S2271"/>
  <c r="AB2271"/>
  <c r="S2272"/>
  <c r="AB2273"/>
  <c r="AB2274"/>
  <c r="S2274"/>
  <c r="S2275"/>
  <c r="AB2275"/>
  <c r="AB2276"/>
  <c r="AB2277"/>
  <c r="AB2278"/>
  <c r="S2278"/>
  <c r="S2279"/>
  <c r="AB2280"/>
  <c r="S2280"/>
  <c r="S2281"/>
  <c r="AB2283"/>
  <c r="S2283"/>
  <c r="AB2284"/>
  <c r="AB2285"/>
  <c r="S2285"/>
  <c r="AB2286"/>
  <c r="S2286"/>
  <c r="AB2287"/>
  <c r="AB2290"/>
  <c r="S2290"/>
  <c r="AB2292"/>
  <c r="S2293"/>
  <c r="AB2293"/>
  <c r="S2294"/>
  <c r="AB2294"/>
  <c r="S2295"/>
  <c r="AB2295"/>
  <c r="S2298"/>
  <c r="AB2298"/>
  <c r="AB2299"/>
  <c r="S2299"/>
  <c r="AB2300"/>
  <c r="AB2301"/>
  <c r="S2302"/>
  <c r="AB2302"/>
  <c r="AB2303"/>
  <c r="S2303"/>
  <c r="AB2304"/>
  <c r="AB2305"/>
  <c r="AB2306"/>
  <c r="S2306"/>
  <c r="AB2307"/>
  <c r="AB2308"/>
  <c r="S2308"/>
  <c r="AB2310"/>
  <c r="S2310"/>
  <c r="AB2311"/>
  <c r="S2311"/>
  <c r="S2312"/>
  <c r="AB2312"/>
  <c r="AB2313"/>
  <c r="S2314"/>
  <c r="AB2314"/>
  <c r="AB2315"/>
  <c r="S2315"/>
  <c r="AB2317"/>
  <c r="S2318"/>
  <c r="S2319"/>
  <c r="AB2319"/>
  <c r="S2321"/>
  <c r="AB2321"/>
  <c r="AB2322"/>
  <c r="AB2323"/>
  <c r="S2323"/>
  <c r="AB2325"/>
  <c r="AB2326"/>
  <c r="AB2327"/>
  <c r="AB2329"/>
  <c r="AB2330"/>
  <c r="AB2331"/>
  <c r="AB2333"/>
  <c r="AB2334"/>
  <c r="AB2335"/>
  <c r="S2337"/>
  <c r="AB2337"/>
  <c r="S2338"/>
  <c r="AB2338"/>
  <c r="S2339"/>
  <c r="AB2339"/>
  <c r="AB2341"/>
  <c r="AB2342"/>
  <c r="S2343"/>
  <c r="AB2343"/>
  <c r="AB2344"/>
  <c r="S2344"/>
  <c r="AB2345"/>
  <c r="S2345"/>
  <c r="AB2346"/>
  <c r="AB2347"/>
  <c r="S2347"/>
  <c r="S2348"/>
  <c r="AB2349"/>
  <c r="S2349"/>
  <c r="AB2350"/>
  <c r="AB2351"/>
  <c r="AB2352"/>
  <c r="AB2353"/>
  <c r="AB2355"/>
  <c r="S2356"/>
  <c r="AB2356"/>
  <c r="S2357"/>
  <c r="AB2357"/>
  <c r="S2358"/>
  <c r="AB2358"/>
  <c r="AB2359"/>
  <c r="AB2360"/>
  <c r="AB2361"/>
  <c r="S2363"/>
  <c r="AB2363"/>
  <c r="AB2364"/>
  <c r="S2365"/>
  <c r="AB2365"/>
  <c r="AB2366"/>
  <c r="S2366"/>
  <c r="AB2367"/>
  <c r="AB2368"/>
  <c r="AB2369"/>
  <c r="AB2371"/>
  <c r="S2371"/>
  <c r="AB2372"/>
  <c r="S2373"/>
  <c r="AB2373"/>
  <c r="AB2374"/>
  <c r="S2374"/>
  <c r="AB2375"/>
  <c r="AB2376"/>
  <c r="AB2377"/>
  <c r="AB2379"/>
  <c r="S2380"/>
  <c r="S2381"/>
  <c r="AB2381"/>
  <c r="S2382"/>
  <c r="AB2382"/>
  <c r="S2383"/>
  <c r="AB2383"/>
  <c r="AB2384"/>
  <c r="S2385"/>
  <c r="AB2385"/>
  <c r="S2386"/>
  <c r="AB2386"/>
  <c r="S2387"/>
  <c r="S2389"/>
  <c r="AB2389"/>
  <c r="AB2390"/>
  <c r="AB2391"/>
  <c r="AB2393"/>
  <c r="S2393"/>
  <c r="S2394"/>
  <c r="AB2395"/>
  <c r="AB2396"/>
  <c r="S2397"/>
  <c r="AB2397"/>
  <c r="AB2398"/>
  <c r="S2398"/>
  <c r="AB2399"/>
  <c r="S2399"/>
  <c r="S2401"/>
  <c r="AB2402"/>
  <c r="S2402"/>
  <c r="AB2403"/>
  <c r="S2405"/>
  <c r="AB2406"/>
  <c r="AB2407"/>
  <c r="S2409"/>
  <c r="AB2409"/>
  <c r="S2410"/>
  <c r="AB2410"/>
  <c r="AB2411"/>
  <c r="S2413"/>
  <c r="AB2413"/>
  <c r="AB2414"/>
  <c r="AB2415"/>
  <c r="S2417"/>
  <c r="AB2418"/>
  <c r="AB2419"/>
  <c r="S2421"/>
  <c r="S2422"/>
  <c r="AB2422"/>
  <c r="S2423"/>
  <c r="AB2423"/>
  <c r="AB2424"/>
  <c r="AB2425"/>
  <c r="S2425"/>
  <c r="AB2426"/>
  <c r="AB2427"/>
  <c r="S2429"/>
  <c r="AB2429"/>
  <c r="AB2430"/>
  <c r="AB2431"/>
  <c r="AB2432"/>
  <c r="AB2435"/>
  <c r="AB2436"/>
  <c r="S2436"/>
  <c r="S2437"/>
  <c r="AB2437"/>
  <c r="S2438"/>
  <c r="AB2440"/>
  <c r="S2440"/>
  <c r="S2441"/>
  <c r="AB2441"/>
  <c r="S2442"/>
  <c r="AB2442"/>
  <c r="AB2443"/>
  <c r="S2443"/>
  <c r="AB2444"/>
  <c r="S2445"/>
  <c r="AB2445"/>
  <c r="S2446"/>
  <c r="AB2446"/>
  <c r="S2447"/>
  <c r="AB2447"/>
  <c r="AB2448"/>
  <c r="S2449"/>
  <c r="AB2450"/>
  <c r="S2451"/>
  <c r="AB2451"/>
  <c r="S2452"/>
  <c r="AB2452"/>
  <c r="AB2453"/>
  <c r="AB2454"/>
  <c r="S2454"/>
  <c r="S2455"/>
  <c r="AB2456"/>
  <c r="AB2457"/>
  <c r="S2457"/>
  <c r="AB2458"/>
  <c r="AB2459"/>
  <c r="AB2460"/>
  <c r="AB2461"/>
  <c r="AB2463"/>
  <c r="AB2466"/>
  <c r="S2467"/>
  <c r="AB2467"/>
  <c r="AB2468"/>
  <c r="S2469"/>
  <c r="S2470"/>
  <c r="AB2470"/>
  <c r="S2471"/>
  <c r="AB2471"/>
  <c r="AB2472"/>
  <c r="AB2473"/>
  <c r="S2473"/>
  <c r="AB2474"/>
  <c r="S2475"/>
  <c r="S2476"/>
  <c r="AB2476"/>
  <c r="AB2477"/>
  <c r="S2477"/>
  <c r="S2478"/>
  <c r="AB2478"/>
  <c r="AB2480"/>
  <c r="AB2481"/>
  <c r="AB2482"/>
  <c r="AB2483"/>
  <c r="AB2484"/>
  <c r="S2484"/>
  <c r="S2485"/>
  <c r="AB2485"/>
  <c r="S2486"/>
  <c r="AB2486"/>
  <c r="AB2487"/>
  <c r="S2488"/>
  <c r="AB2488"/>
  <c r="AB2489"/>
  <c r="S2489"/>
  <c r="S2490"/>
  <c r="AB2490"/>
  <c r="AB2491"/>
  <c r="S2492"/>
  <c r="S2493"/>
  <c r="S2494"/>
  <c r="S2495"/>
  <c r="S2496"/>
  <c r="S2497"/>
  <c r="S2498"/>
  <c r="S2499"/>
  <c r="S2500"/>
  <c r="S2502"/>
  <c r="AB2503"/>
  <c r="S2503"/>
  <c r="AB5"/>
  <c r="V5"/>
  <c r="F69" i="6"/>
  <c r="C69" s="1"/>
  <c r="R6" i="5"/>
  <c r="X6"/>
  <c r="R20"/>
  <c r="R27"/>
  <c r="R28"/>
  <c r="F31"/>
  <c r="J31"/>
  <c r="F32"/>
  <c r="H32"/>
  <c r="J32"/>
  <c r="J33"/>
  <c r="F33"/>
  <c r="R35"/>
  <c r="I35"/>
  <c r="F35"/>
  <c r="H35"/>
  <c r="J35"/>
  <c r="F36"/>
  <c r="H36"/>
  <c r="J36"/>
  <c r="F37"/>
  <c r="J37"/>
  <c r="R39"/>
  <c r="F39"/>
  <c r="J39"/>
  <c r="H39"/>
  <c r="I39"/>
  <c r="F40"/>
  <c r="H40"/>
  <c r="J40"/>
  <c r="J41"/>
  <c r="F41"/>
  <c r="R43"/>
  <c r="I43"/>
  <c r="F43"/>
  <c r="J43"/>
  <c r="H43"/>
  <c r="F44"/>
  <c r="H44"/>
  <c r="J44"/>
  <c r="F45"/>
  <c r="J45"/>
  <c r="R47"/>
  <c r="H47"/>
  <c r="J47"/>
  <c r="I47"/>
  <c r="F47"/>
  <c r="J48"/>
  <c r="H48"/>
  <c r="F48"/>
  <c r="J49"/>
  <c r="F49"/>
  <c r="R51"/>
  <c r="I51"/>
  <c r="F51"/>
  <c r="H51"/>
  <c r="J51"/>
  <c r="F52"/>
  <c r="H52"/>
  <c r="J52"/>
  <c r="J53"/>
  <c r="F53"/>
  <c r="R55"/>
  <c r="I55"/>
  <c r="H55"/>
  <c r="J55"/>
  <c r="F55"/>
  <c r="J56"/>
  <c r="H56"/>
  <c r="F56"/>
  <c r="J57"/>
  <c r="F57"/>
  <c r="R59"/>
  <c r="H59"/>
  <c r="J59"/>
  <c r="F59"/>
  <c r="I59"/>
  <c r="F60"/>
  <c r="H60"/>
  <c r="J60"/>
  <c r="F61"/>
  <c r="J61"/>
  <c r="R63"/>
  <c r="F63"/>
  <c r="J63"/>
  <c r="H63"/>
  <c r="I63"/>
  <c r="J64"/>
  <c r="H64"/>
  <c r="F64"/>
  <c r="J65"/>
  <c r="F65"/>
  <c r="R67"/>
  <c r="H67"/>
  <c r="I67"/>
  <c r="F67"/>
  <c r="J67"/>
  <c r="J68"/>
  <c r="F68"/>
  <c r="H68"/>
  <c r="F69"/>
  <c r="J69"/>
  <c r="R71"/>
  <c r="H71"/>
  <c r="J71"/>
  <c r="I71"/>
  <c r="F71"/>
  <c r="F72"/>
  <c r="J72"/>
  <c r="H72"/>
  <c r="J73"/>
  <c r="F73"/>
  <c r="R75"/>
  <c r="H75"/>
  <c r="F75"/>
  <c r="J75"/>
  <c r="I75"/>
  <c r="F76"/>
  <c r="H76"/>
  <c r="J76"/>
  <c r="F77"/>
  <c r="J77"/>
  <c r="R79"/>
  <c r="I79"/>
  <c r="H79"/>
  <c r="J79"/>
  <c r="F79"/>
  <c r="H80"/>
  <c r="F80"/>
  <c r="J80"/>
  <c r="F81"/>
  <c r="J81"/>
  <c r="R83"/>
  <c r="H83"/>
  <c r="J83"/>
  <c r="F83"/>
  <c r="I83"/>
  <c r="J84"/>
  <c r="F84"/>
  <c r="H84"/>
  <c r="F85"/>
  <c r="J85"/>
  <c r="R87"/>
  <c r="F87"/>
  <c r="H87"/>
  <c r="J87"/>
  <c r="I87"/>
  <c r="H88"/>
  <c r="J88"/>
  <c r="F88"/>
  <c r="F89"/>
  <c r="J89"/>
  <c r="I91"/>
  <c r="H91"/>
  <c r="F91"/>
  <c r="J91"/>
  <c r="F92"/>
  <c r="H92"/>
  <c r="J92"/>
  <c r="F93"/>
  <c r="J93"/>
  <c r="R95"/>
  <c r="I95"/>
  <c r="J95"/>
  <c r="H95"/>
  <c r="F95"/>
  <c r="F96"/>
  <c r="J96"/>
  <c r="H96"/>
  <c r="J97"/>
  <c r="F97"/>
  <c r="I100"/>
  <c r="H100"/>
  <c r="J100"/>
  <c r="I105"/>
  <c r="H105"/>
  <c r="J105"/>
  <c r="R105"/>
  <c r="F105"/>
  <c r="H108"/>
  <c r="I108"/>
  <c r="J108"/>
  <c r="R109"/>
  <c r="J109"/>
  <c r="F109"/>
  <c r="J112"/>
  <c r="I112"/>
  <c r="H112"/>
  <c r="F113"/>
  <c r="I113"/>
  <c r="J113"/>
  <c r="H113"/>
  <c r="R113"/>
  <c r="E116"/>
  <c r="X116" s="1"/>
  <c r="I116"/>
  <c r="H116"/>
  <c r="J116"/>
  <c r="F116"/>
  <c r="R116"/>
  <c r="J117"/>
  <c r="F117"/>
  <c r="R117"/>
  <c r="H117"/>
  <c r="H120"/>
  <c r="J120"/>
  <c r="I120"/>
  <c r="R121"/>
  <c r="H121"/>
  <c r="J121"/>
  <c r="F121"/>
  <c r="R124"/>
  <c r="H124"/>
  <c r="F124"/>
  <c r="I124"/>
  <c r="J124"/>
  <c r="F125"/>
  <c r="J125"/>
  <c r="R125"/>
  <c r="J128"/>
  <c r="H128"/>
  <c r="I128"/>
  <c r="F129"/>
  <c r="R129"/>
  <c r="J129"/>
  <c r="J132"/>
  <c r="H132"/>
  <c r="I132"/>
  <c r="I137"/>
  <c r="F137"/>
  <c r="R137"/>
  <c r="J137"/>
  <c r="H137"/>
  <c r="I140"/>
  <c r="J140"/>
  <c r="H140"/>
  <c r="F141"/>
  <c r="R141"/>
  <c r="J141"/>
  <c r="J144"/>
  <c r="I144"/>
  <c r="H144"/>
  <c r="H145"/>
  <c r="J145"/>
  <c r="F145"/>
  <c r="I145"/>
  <c r="R145"/>
  <c r="J148"/>
  <c r="H148"/>
  <c r="I148"/>
  <c r="F148"/>
  <c r="R148"/>
  <c r="I149"/>
  <c r="J149"/>
  <c r="R149"/>
  <c r="F149"/>
  <c r="H149"/>
  <c r="I152"/>
  <c r="J152"/>
  <c r="H152"/>
  <c r="I153"/>
  <c r="R153"/>
  <c r="J153"/>
  <c r="H153"/>
  <c r="F153"/>
  <c r="R156"/>
  <c r="F156"/>
  <c r="J156"/>
  <c r="I156"/>
  <c r="H156"/>
  <c r="J157"/>
  <c r="R157"/>
  <c r="F157"/>
  <c r="J160"/>
  <c r="I160"/>
  <c r="H160"/>
  <c r="F161"/>
  <c r="R161"/>
  <c r="J161"/>
  <c r="I164"/>
  <c r="H164"/>
  <c r="J164"/>
  <c r="F169"/>
  <c r="J169"/>
  <c r="R169"/>
  <c r="H169"/>
  <c r="I172"/>
  <c r="J172"/>
  <c r="H172"/>
  <c r="R173"/>
  <c r="F173"/>
  <c r="J173"/>
  <c r="J176"/>
  <c r="I176"/>
  <c r="H176"/>
  <c r="H177"/>
  <c r="F177"/>
  <c r="R177"/>
  <c r="J177"/>
  <c r="I177"/>
  <c r="E180"/>
  <c r="X180" s="1"/>
  <c r="I180"/>
  <c r="R180"/>
  <c r="H180"/>
  <c r="J180"/>
  <c r="F180"/>
  <c r="H181"/>
  <c r="F181"/>
  <c r="R181"/>
  <c r="J181"/>
  <c r="J184"/>
  <c r="I184"/>
  <c r="H184"/>
  <c r="I185"/>
  <c r="H185"/>
  <c r="J185"/>
  <c r="F185"/>
  <c r="R185"/>
  <c r="R189"/>
  <c r="J189"/>
  <c r="F189"/>
  <c r="I192"/>
  <c r="H192"/>
  <c r="J192"/>
  <c r="J196"/>
  <c r="I196"/>
  <c r="H196"/>
  <c r="I201"/>
  <c r="F201"/>
  <c r="R201"/>
  <c r="H201"/>
  <c r="J201"/>
  <c r="H204"/>
  <c r="J204"/>
  <c r="I204"/>
  <c r="H205"/>
  <c r="J205"/>
  <c r="I205"/>
  <c r="R205"/>
  <c r="F205"/>
  <c r="R209"/>
  <c r="F209"/>
  <c r="H209"/>
  <c r="I209"/>
  <c r="J209"/>
  <c r="I212"/>
  <c r="J212"/>
  <c r="R212"/>
  <c r="H212"/>
  <c r="I213"/>
  <c r="F213"/>
  <c r="R213"/>
  <c r="J213"/>
  <c r="H217"/>
  <c r="F217"/>
  <c r="J217"/>
  <c r="I217"/>
  <c r="R217"/>
  <c r="F220"/>
  <c r="R220"/>
  <c r="J220"/>
  <c r="I220"/>
  <c r="H220"/>
  <c r="H221"/>
  <c r="I221"/>
  <c r="R221"/>
  <c r="J221"/>
  <c r="F221"/>
  <c r="H225"/>
  <c r="F225"/>
  <c r="R225"/>
  <c r="I225"/>
  <c r="J225"/>
  <c r="I233"/>
  <c r="F233"/>
  <c r="H233"/>
  <c r="R233"/>
  <c r="J233"/>
  <c r="J237"/>
  <c r="I237"/>
  <c r="H237"/>
  <c r="F237"/>
  <c r="R237"/>
  <c r="H241"/>
  <c r="J241"/>
  <c r="F241"/>
  <c r="R241"/>
  <c r="I241"/>
  <c r="R245"/>
  <c r="F245"/>
  <c r="I245"/>
  <c r="H245"/>
  <c r="J245"/>
  <c r="I249"/>
  <c r="J249"/>
  <c r="R249"/>
  <c r="F249"/>
  <c r="H249"/>
  <c r="I253"/>
  <c r="J253"/>
  <c r="R253"/>
  <c r="F253"/>
  <c r="H253"/>
  <c r="E257"/>
  <c r="X257" s="1"/>
  <c r="I257"/>
  <c r="H257"/>
  <c r="F257"/>
  <c r="R257"/>
  <c r="J257"/>
  <c r="F265"/>
  <c r="H265"/>
  <c r="R265"/>
  <c r="J265"/>
  <c r="I265"/>
  <c r="I269"/>
  <c r="J269"/>
  <c r="R269"/>
  <c r="H269"/>
  <c r="F269"/>
  <c r="F273"/>
  <c r="H273"/>
  <c r="J273"/>
  <c r="R273"/>
  <c r="I273"/>
  <c r="F277"/>
  <c r="R277"/>
  <c r="J277"/>
  <c r="H277"/>
  <c r="I277"/>
  <c r="R281"/>
  <c r="F281"/>
  <c r="J281"/>
  <c r="I281"/>
  <c r="H281"/>
  <c r="I285"/>
  <c r="H285"/>
  <c r="J285"/>
  <c r="F285"/>
  <c r="R285"/>
  <c r="J293"/>
  <c r="R293"/>
  <c r="F293"/>
  <c r="H293"/>
  <c r="I293"/>
  <c r="H297"/>
  <c r="F297"/>
  <c r="R297"/>
  <c r="J297"/>
  <c r="I297"/>
  <c r="H306"/>
  <c r="R306"/>
  <c r="F306"/>
  <c r="I306"/>
  <c r="J306"/>
  <c r="R310"/>
  <c r="F310"/>
  <c r="I310"/>
  <c r="H310"/>
  <c r="J310"/>
  <c r="I318"/>
  <c r="J318"/>
  <c r="H318"/>
  <c r="F318"/>
  <c r="R318"/>
  <c r="I322"/>
  <c r="F322"/>
  <c r="R322"/>
  <c r="H322"/>
  <c r="J322"/>
  <c r="I326"/>
  <c r="R326"/>
  <c r="F326"/>
  <c r="J326"/>
  <c r="H326"/>
  <c r="E330"/>
  <c r="X330" s="1"/>
  <c r="R330"/>
  <c r="F330"/>
  <c r="I330"/>
  <c r="H330"/>
  <c r="J330"/>
  <c r="R350"/>
  <c r="J350"/>
  <c r="E350"/>
  <c r="X350" s="1"/>
  <c r="H350"/>
  <c r="I350"/>
  <c r="F350"/>
  <c r="F351"/>
  <c r="I351"/>
  <c r="R351"/>
  <c r="J351"/>
  <c r="E351"/>
  <c r="X351" s="1"/>
  <c r="H351"/>
  <c r="E370"/>
  <c r="X370" s="1"/>
  <c r="H370"/>
  <c r="R370"/>
  <c r="F370"/>
  <c r="I370"/>
  <c r="J370"/>
  <c r="F382"/>
  <c r="I382"/>
  <c r="H382"/>
  <c r="J382"/>
  <c r="R382"/>
  <c r="E382"/>
  <c r="X382" s="1"/>
  <c r="J383"/>
  <c r="F383"/>
  <c r="H383"/>
  <c r="I383"/>
  <c r="E383"/>
  <c r="X383" s="1"/>
  <c r="R383"/>
  <c r="R406"/>
  <c r="E406"/>
  <c r="X406" s="1"/>
  <c r="R462"/>
  <c r="E462"/>
  <c r="X462" s="1"/>
  <c r="E469"/>
  <c r="X469" s="1"/>
  <c r="F469"/>
  <c r="I469"/>
  <c r="J469"/>
  <c r="R469"/>
  <c r="H469"/>
  <c r="I471"/>
  <c r="E471"/>
  <c r="X471" s="1"/>
  <c r="E493"/>
  <c r="X493"/>
  <c r="R493"/>
  <c r="H493"/>
  <c r="J493"/>
  <c r="F493"/>
  <c r="I493"/>
  <c r="R561"/>
  <c r="E561"/>
  <c r="X561"/>
  <c r="H737"/>
  <c r="E737"/>
  <c r="X737"/>
  <c r="R773"/>
  <c r="E773"/>
  <c r="X773" s="1"/>
  <c r="J941"/>
  <c r="E941"/>
  <c r="X941" s="1"/>
  <c r="AB6"/>
  <c r="AB7"/>
  <c r="AB8"/>
  <c r="AB9"/>
  <c r="AB10"/>
  <c r="AB11"/>
  <c r="AB12"/>
  <c r="AB13"/>
  <c r="AB14"/>
  <c r="AB15"/>
  <c r="AB16"/>
  <c r="AB17"/>
  <c r="AB18"/>
  <c r="AB21"/>
  <c r="AB23"/>
  <c r="AB25"/>
  <c r="AB29"/>
  <c r="S31"/>
  <c r="AB31"/>
  <c r="S33"/>
  <c r="S35"/>
  <c r="S36"/>
  <c r="S39"/>
  <c r="S42"/>
  <c r="S43"/>
  <c r="S45"/>
  <c r="S47"/>
  <c r="S49"/>
  <c r="S51"/>
  <c r="S53"/>
  <c r="S55"/>
  <c r="S57"/>
  <c r="S59"/>
  <c r="S61"/>
  <c r="S62"/>
  <c r="S63"/>
  <c r="S65"/>
  <c r="S67"/>
  <c r="S69"/>
  <c r="S70"/>
  <c r="S71"/>
  <c r="S73"/>
  <c r="S75"/>
  <c r="S77"/>
  <c r="S78"/>
  <c r="S79"/>
  <c r="S81"/>
  <c r="S83"/>
  <c r="S85"/>
  <c r="S86"/>
  <c r="S87"/>
  <c r="S89"/>
  <c r="S90"/>
  <c r="S91"/>
  <c r="S95"/>
  <c r="S97"/>
  <c r="S99"/>
  <c r="S100"/>
  <c r="AB101"/>
  <c r="S101"/>
  <c r="AB102"/>
  <c r="S102"/>
  <c r="S103"/>
  <c r="AB105"/>
  <c r="S106"/>
  <c r="S107"/>
  <c r="AB107"/>
  <c r="S108"/>
  <c r="S109"/>
  <c r="AB109"/>
  <c r="S111"/>
  <c r="AB111"/>
  <c r="AB113"/>
  <c r="S113"/>
  <c r="S114"/>
  <c r="S116"/>
  <c r="AB117"/>
  <c r="S117"/>
  <c r="S119"/>
  <c r="S121"/>
  <c r="AB121"/>
  <c r="AB123"/>
  <c r="S123"/>
  <c r="AB124"/>
  <c r="S125"/>
  <c r="AB125"/>
  <c r="AB127"/>
  <c r="S127"/>
  <c r="AB129"/>
  <c r="S129"/>
  <c r="AB131"/>
  <c r="S131"/>
  <c r="S132"/>
  <c r="AB133"/>
  <c r="S133"/>
  <c r="AB134"/>
  <c r="S135"/>
  <c r="AB137"/>
  <c r="S137"/>
  <c r="S138"/>
  <c r="S139"/>
  <c r="AB139"/>
  <c r="S140"/>
  <c r="AB141"/>
  <c r="S141"/>
  <c r="AB143"/>
  <c r="S143"/>
  <c r="S145"/>
  <c r="AB145"/>
  <c r="S147"/>
  <c r="S148"/>
  <c r="AB149"/>
  <c r="S150"/>
  <c r="S151"/>
  <c r="S152"/>
  <c r="AB153"/>
  <c r="S153"/>
  <c r="AB155"/>
  <c r="S155"/>
  <c r="AB156"/>
  <c r="S157"/>
  <c r="AB157"/>
  <c r="AB159"/>
  <c r="S159"/>
  <c r="AB161"/>
  <c r="S161"/>
  <c r="S162"/>
  <c r="S163"/>
  <c r="AB163"/>
  <c r="S164"/>
  <c r="S165"/>
  <c r="AB165"/>
  <c r="AB166"/>
  <c r="S167"/>
  <c r="S169"/>
  <c r="AB169"/>
  <c r="AB171"/>
  <c r="S171"/>
  <c r="S172"/>
  <c r="AB173"/>
  <c r="S173"/>
  <c r="AB175"/>
  <c r="S175"/>
  <c r="S177"/>
  <c r="AB177"/>
  <c r="S179"/>
  <c r="S180"/>
  <c r="AB181"/>
  <c r="S181"/>
  <c r="S183"/>
  <c r="S185"/>
  <c r="AB185"/>
  <c r="S187"/>
  <c r="AB187"/>
  <c r="AB188"/>
  <c r="S188"/>
  <c r="S190"/>
  <c r="S191"/>
  <c r="AB191"/>
  <c r="S193"/>
  <c r="AB193"/>
  <c r="S195"/>
  <c r="AB195"/>
  <c r="S197"/>
  <c r="AB197"/>
  <c r="AB198"/>
  <c r="S199"/>
  <c r="S200"/>
  <c r="AB201"/>
  <c r="S201"/>
  <c r="AB203"/>
  <c r="S203"/>
  <c r="S204"/>
  <c r="S205"/>
  <c r="AB205"/>
  <c r="S206"/>
  <c r="AB206"/>
  <c r="S207"/>
  <c r="S208"/>
  <c r="AB209"/>
  <c r="AB210"/>
  <c r="S210"/>
  <c r="S211"/>
  <c r="S212"/>
  <c r="AB212"/>
  <c r="AB213"/>
  <c r="S213"/>
  <c r="S214"/>
  <c r="AB214"/>
  <c r="S215"/>
  <c r="AB216"/>
  <c r="S216"/>
  <c r="AB217"/>
  <c r="S217"/>
  <c r="AB218"/>
  <c r="S219"/>
  <c r="S220"/>
  <c r="AB220"/>
  <c r="S221"/>
  <c r="AB221"/>
  <c r="AB222"/>
  <c r="S223"/>
  <c r="AB224"/>
  <c r="AB225"/>
  <c r="S225"/>
  <c r="AB226"/>
  <c r="S227"/>
  <c r="AB228"/>
  <c r="S229"/>
  <c r="AB229"/>
  <c r="AB230"/>
  <c r="S230"/>
  <c r="S231"/>
  <c r="S232"/>
  <c r="AB232"/>
  <c r="S233"/>
  <c r="AB233"/>
  <c r="AB234"/>
  <c r="AB235"/>
  <c r="S235"/>
  <c r="AB236"/>
  <c r="S237"/>
  <c r="AB237"/>
  <c r="S238"/>
  <c r="AB238"/>
  <c r="S239"/>
  <c r="AB240"/>
  <c r="S240"/>
  <c r="S241"/>
  <c r="AB241"/>
  <c r="AB242"/>
  <c r="S242"/>
  <c r="S243"/>
  <c r="S244"/>
  <c r="AB244"/>
  <c r="AB245"/>
  <c r="S245"/>
  <c r="AB246"/>
  <c r="S247"/>
  <c r="AB248"/>
  <c r="S248"/>
  <c r="S249"/>
  <c r="AB249"/>
  <c r="S250"/>
  <c r="AB250"/>
  <c r="S251"/>
  <c r="AB252"/>
  <c r="S252"/>
  <c r="AB253"/>
  <c r="S253"/>
  <c r="AB254"/>
  <c r="S255"/>
  <c r="AB255"/>
  <c r="AB256"/>
  <c r="S257"/>
  <c r="AB257"/>
  <c r="S259"/>
  <c r="S260"/>
  <c r="AB260"/>
  <c r="AB261"/>
  <c r="S261"/>
  <c r="AB262"/>
  <c r="S264"/>
  <c r="AB264"/>
  <c r="S265"/>
  <c r="AB265"/>
  <c r="AB266"/>
  <c r="S267"/>
  <c r="AB268"/>
  <c r="AB269"/>
  <c r="S269"/>
  <c r="AB270"/>
  <c r="AB271"/>
  <c r="S271"/>
  <c r="S272"/>
  <c r="AB272"/>
  <c r="S273"/>
  <c r="AB273"/>
  <c r="AB274"/>
  <c r="S275"/>
  <c r="AB276"/>
  <c r="S276"/>
  <c r="S277"/>
  <c r="AB277"/>
  <c r="AB278"/>
  <c r="S278"/>
  <c r="S279"/>
  <c r="AB280"/>
  <c r="S280"/>
  <c r="AB281"/>
  <c r="S281"/>
  <c r="AB282"/>
  <c r="S283"/>
  <c r="AB284"/>
  <c r="S284"/>
  <c r="AB285"/>
  <c r="S285"/>
  <c r="S286"/>
  <c r="S287"/>
  <c r="AB287"/>
  <c r="AB288"/>
  <c r="S288"/>
  <c r="AB289"/>
  <c r="S289"/>
  <c r="AB290"/>
  <c r="S291"/>
  <c r="AB292"/>
  <c r="S292"/>
  <c r="S293"/>
  <c r="AB293"/>
  <c r="AB294"/>
  <c r="S295"/>
  <c r="S296"/>
  <c r="AB296"/>
  <c r="S297"/>
  <c r="AB297"/>
  <c r="AB298"/>
  <c r="S299"/>
  <c r="S300"/>
  <c r="AB300"/>
  <c r="AB301"/>
  <c r="S302"/>
  <c r="AB303"/>
  <c r="S304"/>
  <c r="AB304"/>
  <c r="S305"/>
  <c r="AB305"/>
  <c r="AB306"/>
  <c r="S306"/>
  <c r="AB307"/>
  <c r="S307"/>
  <c r="S308"/>
  <c r="AB308"/>
  <c r="S309"/>
  <c r="AB309"/>
  <c r="S310"/>
  <c r="AB310"/>
  <c r="S311"/>
  <c r="S312"/>
  <c r="AB312"/>
  <c r="AB313"/>
  <c r="S313"/>
  <c r="AB314"/>
  <c r="AB315"/>
  <c r="S315"/>
  <c r="AB316"/>
  <c r="S316"/>
  <c r="AB317"/>
  <c r="S317"/>
  <c r="S318"/>
  <c r="AB318"/>
  <c r="S319"/>
  <c r="S320"/>
  <c r="AB320"/>
  <c r="AB321"/>
  <c r="S321"/>
  <c r="S322"/>
  <c r="AB322"/>
  <c r="AB323"/>
  <c r="S323"/>
  <c r="AB324"/>
  <c r="S324"/>
  <c r="AB325"/>
  <c r="S325"/>
  <c r="S326"/>
  <c r="AB326"/>
  <c r="S327"/>
  <c r="S328"/>
  <c r="AB328"/>
  <c r="S329"/>
  <c r="AB329"/>
  <c r="AB330"/>
  <c r="S330"/>
  <c r="S331"/>
  <c r="AB331"/>
  <c r="S332"/>
  <c r="AB332"/>
  <c r="S333"/>
  <c r="AB333"/>
  <c r="S334"/>
  <c r="AB334"/>
  <c r="AB335"/>
  <c r="S335"/>
  <c r="S336"/>
  <c r="AB336"/>
  <c r="AB337"/>
  <c r="S337"/>
  <c r="S338"/>
  <c r="AB338"/>
  <c r="AB339"/>
  <c r="S339"/>
  <c r="AB340"/>
  <c r="S341"/>
  <c r="AB341"/>
  <c r="AB342"/>
  <c r="AB343"/>
  <c r="S344"/>
  <c r="AB344"/>
  <c r="AB345"/>
  <c r="S345"/>
  <c r="S346"/>
  <c r="AB346"/>
  <c r="AB347"/>
  <c r="AB348"/>
  <c r="S349"/>
  <c r="AB349"/>
  <c r="AB350"/>
  <c r="S350"/>
  <c r="AB351"/>
  <c r="AB352"/>
  <c r="S352"/>
  <c r="AB353"/>
  <c r="S353"/>
  <c r="AB354"/>
  <c r="S354"/>
  <c r="AB355"/>
  <c r="AB356"/>
  <c r="S357"/>
  <c r="S358"/>
  <c r="AB358"/>
  <c r="S359"/>
  <c r="S361"/>
  <c r="AB361"/>
  <c r="AB362"/>
  <c r="S362"/>
  <c r="AB363"/>
  <c r="S364"/>
  <c r="AB364"/>
  <c r="AB365"/>
  <c r="S365"/>
  <c r="AB366"/>
  <c r="S366"/>
  <c r="S367"/>
  <c r="AB367"/>
  <c r="S368"/>
  <c r="AB368"/>
  <c r="S369"/>
  <c r="AB369"/>
  <c r="AB370"/>
  <c r="S370"/>
  <c r="AB371"/>
  <c r="AB372"/>
  <c r="S372"/>
  <c r="S373"/>
  <c r="AB373"/>
  <c r="S374"/>
  <c r="AB374"/>
  <c r="AB375"/>
  <c r="S375"/>
  <c r="AB376"/>
  <c r="AB377"/>
  <c r="S377"/>
  <c r="AB378"/>
  <c r="S378"/>
  <c r="AB379"/>
  <c r="AB380"/>
  <c r="S380"/>
  <c r="AB381"/>
  <c r="S381"/>
  <c r="AB382"/>
  <c r="AB383"/>
  <c r="S383"/>
  <c r="AB384"/>
  <c r="AB385"/>
  <c r="S385"/>
  <c r="S386"/>
  <c r="AB386"/>
  <c r="AB387"/>
  <c r="AB388"/>
  <c r="S389"/>
  <c r="AB389"/>
  <c r="S390"/>
  <c r="AB390"/>
  <c r="AB391"/>
  <c r="AB392"/>
  <c r="AB393"/>
  <c r="S393"/>
  <c r="S394"/>
  <c r="AB394"/>
  <c r="AB395"/>
  <c r="AB396"/>
  <c r="AB397"/>
  <c r="S397"/>
  <c r="AB398"/>
  <c r="S398"/>
  <c r="AB399"/>
  <c r="AB400"/>
  <c r="S401"/>
  <c r="S402"/>
  <c r="AB403"/>
  <c r="AB404"/>
  <c r="S405"/>
  <c r="AB405"/>
  <c r="S406"/>
  <c r="AB406"/>
  <c r="AB408"/>
  <c r="AB409"/>
  <c r="S409"/>
  <c r="S410"/>
  <c r="S411"/>
  <c r="AB412"/>
  <c r="AB413"/>
  <c r="S413"/>
  <c r="S414"/>
  <c r="AB414"/>
  <c r="AB415"/>
  <c r="AB416"/>
  <c r="AB417"/>
  <c r="S417"/>
  <c r="S418"/>
  <c r="AB420"/>
  <c r="AB421"/>
  <c r="S421"/>
  <c r="AB422"/>
  <c r="S422"/>
  <c r="AB423"/>
  <c r="AB424"/>
  <c r="AB425"/>
  <c r="S425"/>
  <c r="S426"/>
  <c r="S429"/>
  <c r="AB429"/>
  <c r="AB430"/>
  <c r="S430"/>
  <c r="AB431"/>
  <c r="AB432"/>
  <c r="AB433"/>
  <c r="S433"/>
  <c r="S434"/>
  <c r="AB436"/>
  <c r="AB437"/>
  <c r="S437"/>
  <c r="S438"/>
  <c r="AB438"/>
  <c r="AB439"/>
  <c r="AB440"/>
  <c r="S441"/>
  <c r="AB441"/>
  <c r="S442"/>
  <c r="AB444"/>
  <c r="AB445"/>
  <c r="S445"/>
  <c r="S446"/>
  <c r="AB446"/>
  <c r="AB447"/>
  <c r="AB448"/>
  <c r="AB449"/>
  <c r="S449"/>
  <c r="AB450"/>
  <c r="S450"/>
  <c r="AB452"/>
  <c r="S453"/>
  <c r="AB453"/>
  <c r="S454"/>
  <c r="AB454"/>
  <c r="S455"/>
  <c r="AB456"/>
  <c r="AB457"/>
  <c r="S457"/>
  <c r="AB458"/>
  <c r="S458"/>
  <c r="S459"/>
  <c r="AB459"/>
  <c r="AB460"/>
  <c r="S461"/>
  <c r="AB461"/>
  <c r="S462"/>
  <c r="AB462"/>
  <c r="S464"/>
  <c r="AB464"/>
  <c r="S465"/>
  <c r="AB465"/>
  <c r="S466"/>
  <c r="AB466"/>
  <c r="AB467"/>
  <c r="S468"/>
  <c r="AB468"/>
  <c r="AB469"/>
  <c r="S470"/>
  <c r="AB470"/>
  <c r="S471"/>
  <c r="AB471"/>
  <c r="S472"/>
  <c r="AB472"/>
  <c r="AB473"/>
  <c r="S473"/>
  <c r="AB474"/>
  <c r="S474"/>
  <c r="AB475"/>
  <c r="S475"/>
  <c r="S476"/>
  <c r="AB476"/>
  <c r="AB477"/>
  <c r="S477"/>
  <c r="AB478"/>
  <c r="S479"/>
  <c r="AB479"/>
  <c r="S480"/>
  <c r="AB480"/>
  <c r="AB481"/>
  <c r="S481"/>
  <c r="AB482"/>
  <c r="S482"/>
  <c r="AB483"/>
  <c r="S483"/>
  <c r="S484"/>
  <c r="AB484"/>
  <c r="S485"/>
  <c r="AB485"/>
  <c r="AB486"/>
  <c r="S486"/>
  <c r="S487"/>
  <c r="AB487"/>
  <c r="S488"/>
  <c r="AB488"/>
  <c r="AB489"/>
  <c r="S489"/>
  <c r="AB490"/>
  <c r="S491"/>
  <c r="AB491"/>
  <c r="S492"/>
  <c r="AB492"/>
  <c r="AB493"/>
  <c r="AB494"/>
  <c r="S494"/>
  <c r="AB495"/>
  <c r="S495"/>
  <c r="S496"/>
  <c r="AB496"/>
  <c r="AB497"/>
  <c r="S497"/>
  <c r="AB498"/>
  <c r="S498"/>
  <c r="S499"/>
  <c r="AB499"/>
  <c r="AB500"/>
  <c r="S500"/>
  <c r="S501"/>
  <c r="AB501"/>
  <c r="AB502"/>
  <c r="S502"/>
  <c r="AB503"/>
  <c r="S503"/>
  <c r="AB504"/>
  <c r="S504"/>
  <c r="S505"/>
  <c r="AB505"/>
  <c r="AB506"/>
  <c r="S506"/>
  <c r="S507"/>
  <c r="AB507"/>
  <c r="S508"/>
  <c r="AB508"/>
  <c r="AB509"/>
  <c r="AB510"/>
  <c r="S511"/>
  <c r="AB511"/>
  <c r="S512"/>
  <c r="AB512"/>
  <c r="S513"/>
  <c r="AB513"/>
  <c r="S514"/>
  <c r="AB514"/>
  <c r="AB515"/>
  <c r="S515"/>
  <c r="S516"/>
  <c r="AB516"/>
  <c r="AB517"/>
  <c r="S517"/>
  <c r="S518"/>
  <c r="AB518"/>
  <c r="S519"/>
  <c r="AB519"/>
  <c r="AB520"/>
  <c r="S520"/>
  <c r="S521"/>
  <c r="AB521"/>
  <c r="AB522"/>
  <c r="S522"/>
  <c r="S523"/>
  <c r="AB523"/>
  <c r="S524"/>
  <c r="AB524"/>
  <c r="S525"/>
  <c r="AB525"/>
  <c r="AB526"/>
  <c r="S526"/>
  <c r="S527"/>
  <c r="AB527"/>
  <c r="AB528"/>
  <c r="S528"/>
  <c r="S529"/>
  <c r="AB529"/>
  <c r="AB530"/>
  <c r="S530"/>
  <c r="AB531"/>
  <c r="S532"/>
  <c r="AB532"/>
  <c r="AB533"/>
  <c r="S533"/>
  <c r="S534"/>
  <c r="AB534"/>
  <c r="S535"/>
  <c r="AB535"/>
  <c r="S536"/>
  <c r="AB536"/>
  <c r="S537"/>
  <c r="AB537"/>
  <c r="AB538"/>
  <c r="S539"/>
  <c r="AB539"/>
  <c r="AB540"/>
  <c r="S540"/>
  <c r="S541"/>
  <c r="AB541"/>
  <c r="AB542"/>
  <c r="S543"/>
  <c r="AB543"/>
  <c r="AB544"/>
  <c r="S544"/>
  <c r="AB545"/>
  <c r="S545"/>
  <c r="S546"/>
  <c r="AB546"/>
  <c r="AB547"/>
  <c r="S548"/>
  <c r="AB548"/>
  <c r="AB549"/>
  <c r="S549"/>
  <c r="AB550"/>
  <c r="S550"/>
  <c r="AB551"/>
  <c r="AB552"/>
  <c r="S552"/>
  <c r="AB553"/>
  <c r="S553"/>
  <c r="AB554"/>
  <c r="S554"/>
  <c r="AB555"/>
  <c r="S555"/>
  <c r="AB556"/>
  <c r="S556"/>
  <c r="AB557"/>
  <c r="S557"/>
  <c r="S558"/>
  <c r="AB558"/>
  <c r="AB559"/>
  <c r="AB560"/>
  <c r="S560"/>
  <c r="AB561"/>
  <c r="S561"/>
  <c r="AB562"/>
  <c r="S562"/>
  <c r="S563"/>
  <c r="AB563"/>
  <c r="AB564"/>
  <c r="S564"/>
  <c r="AB565"/>
  <c r="S565"/>
  <c r="S566"/>
  <c r="AB566"/>
  <c r="AB567"/>
  <c r="AB568"/>
  <c r="S568"/>
  <c r="S569"/>
  <c r="AB569"/>
  <c r="AB570"/>
  <c r="S570"/>
  <c r="AB571"/>
  <c r="S572"/>
  <c r="AB572"/>
  <c r="S573"/>
  <c r="AB573"/>
  <c r="AB574"/>
  <c r="S574"/>
  <c r="S575"/>
  <c r="AB575"/>
  <c r="S576"/>
  <c r="AB576"/>
  <c r="AB577"/>
  <c r="S577"/>
  <c r="AB578"/>
  <c r="S578"/>
  <c r="S579"/>
  <c r="AB579"/>
  <c r="AB580"/>
  <c r="S580"/>
  <c r="AB581"/>
  <c r="S581"/>
  <c r="S582"/>
  <c r="AB582"/>
  <c r="AB583"/>
  <c r="AB584"/>
  <c r="S584"/>
  <c r="AB585"/>
  <c r="S586"/>
  <c r="AB586"/>
  <c r="S587"/>
  <c r="AB587"/>
  <c r="AB588"/>
  <c r="S588"/>
  <c r="S589"/>
  <c r="AB590"/>
  <c r="S590"/>
  <c r="S591"/>
  <c r="AB591"/>
  <c r="AB592"/>
  <c r="S592"/>
  <c r="S593"/>
  <c r="AB593"/>
  <c r="S594"/>
  <c r="AB594"/>
  <c r="S595"/>
  <c r="AB595"/>
  <c r="S596"/>
  <c r="AB596"/>
  <c r="AB597"/>
  <c r="S598"/>
  <c r="AB598"/>
  <c r="AB599"/>
  <c r="S599"/>
  <c r="AB600"/>
  <c r="S600"/>
  <c r="S601"/>
  <c r="AB602"/>
  <c r="S602"/>
  <c r="S603"/>
  <c r="AB603"/>
  <c r="S604"/>
  <c r="S606"/>
  <c r="AB606"/>
  <c r="S607"/>
  <c r="AB607"/>
  <c r="AB608"/>
  <c r="S608"/>
  <c r="AB609"/>
  <c r="AB610"/>
  <c r="S610"/>
  <c r="S611"/>
  <c r="AB611"/>
  <c r="S612"/>
  <c r="AB612"/>
  <c r="S613"/>
  <c r="AB613"/>
  <c r="AB614"/>
  <c r="S614"/>
  <c r="S615"/>
  <c r="AB615"/>
  <c r="S616"/>
  <c r="AB616"/>
  <c r="S617"/>
  <c r="S618"/>
  <c r="AB618"/>
  <c r="S619"/>
  <c r="AB619"/>
  <c r="S620"/>
  <c r="AB620"/>
  <c r="S621"/>
  <c r="AB621"/>
  <c r="AB622"/>
  <c r="S622"/>
  <c r="S623"/>
  <c r="AB623"/>
  <c r="S625"/>
  <c r="AB625"/>
  <c r="AB626"/>
  <c r="S626"/>
  <c r="S627"/>
  <c r="AB627"/>
  <c r="S628"/>
  <c r="S629"/>
  <c r="AB629"/>
  <c r="S630"/>
  <c r="AB630"/>
  <c r="S631"/>
  <c r="AB631"/>
  <c r="AB632"/>
  <c r="S632"/>
  <c r="S633"/>
  <c r="AB634"/>
  <c r="S634"/>
  <c r="AB635"/>
  <c r="S635"/>
  <c r="AB637"/>
  <c r="S637"/>
  <c r="S638"/>
  <c r="AB638"/>
  <c r="S639"/>
  <c r="AB639"/>
  <c r="AB640"/>
  <c r="S640"/>
  <c r="S641"/>
  <c r="AB642"/>
  <c r="S643"/>
  <c r="AB643"/>
  <c r="S644"/>
  <c r="AB644"/>
  <c r="AB645"/>
  <c r="S645"/>
  <c r="S646"/>
  <c r="AB646"/>
  <c r="S647"/>
  <c r="AB647"/>
  <c r="S648"/>
  <c r="AB648"/>
  <c r="S649"/>
  <c r="S650"/>
  <c r="AB650"/>
  <c r="AB651"/>
  <c r="S651"/>
  <c r="AB653"/>
  <c r="S653"/>
  <c r="S654"/>
  <c r="AB654"/>
  <c r="AB655"/>
  <c r="S655"/>
  <c r="S656"/>
  <c r="S657"/>
  <c r="S658"/>
  <c r="AB658"/>
  <c r="AB659"/>
  <c r="S659"/>
  <c r="AB660"/>
  <c r="S660"/>
  <c r="AB661"/>
  <c r="S661"/>
  <c r="S663"/>
  <c r="AB663"/>
  <c r="S664"/>
  <c r="AB665"/>
  <c r="S665"/>
  <c r="AB666"/>
  <c r="S666"/>
  <c r="AB667"/>
  <c r="S667"/>
  <c r="S668"/>
  <c r="AB668"/>
  <c r="S669"/>
  <c r="AB670"/>
  <c r="S670"/>
  <c r="AB671"/>
  <c r="S671"/>
  <c r="S672"/>
  <c r="AB672"/>
  <c r="S673"/>
  <c r="AB673"/>
  <c r="S674"/>
  <c r="AB675"/>
  <c r="S675"/>
  <c r="S676"/>
  <c r="AB676"/>
  <c r="AB677"/>
  <c r="S677"/>
  <c r="S678"/>
  <c r="AB679"/>
  <c r="S679"/>
  <c r="AB680"/>
  <c r="S681"/>
  <c r="AB681"/>
  <c r="AB682"/>
  <c r="S682"/>
  <c r="AB683"/>
  <c r="S683"/>
  <c r="AB684"/>
  <c r="S684"/>
  <c r="AB685"/>
  <c r="S685"/>
  <c r="AB686"/>
  <c r="S686"/>
  <c r="AB687"/>
  <c r="S687"/>
  <c r="AB688"/>
  <c r="AB689"/>
  <c r="S689"/>
  <c r="AB690"/>
  <c r="S690"/>
  <c r="S691"/>
  <c r="S692"/>
  <c r="AB692"/>
  <c r="AB693"/>
  <c r="S693"/>
  <c r="S695"/>
  <c r="AB695"/>
  <c r="AB696"/>
  <c r="S697"/>
  <c r="AB697"/>
  <c r="S698"/>
  <c r="AB698"/>
  <c r="AB699"/>
  <c r="S699"/>
  <c r="AB700"/>
  <c r="S700"/>
  <c r="AB701"/>
  <c r="S701"/>
  <c r="S702"/>
  <c r="AB702"/>
  <c r="S703"/>
  <c r="AB703"/>
  <c r="AB704"/>
  <c r="S704"/>
  <c r="AB705"/>
  <c r="S705"/>
  <c r="S706"/>
  <c r="AB706"/>
  <c r="S707"/>
  <c r="AB707"/>
  <c r="S708"/>
  <c r="AB709"/>
  <c r="S709"/>
  <c r="S710"/>
  <c r="AB710"/>
  <c r="S711"/>
  <c r="AB711"/>
  <c r="AB712"/>
  <c r="S712"/>
  <c r="S713"/>
  <c r="AB714"/>
  <c r="S714"/>
  <c r="AB715"/>
  <c r="S715"/>
  <c r="S716"/>
  <c r="S717"/>
  <c r="AB717"/>
  <c r="AB718"/>
  <c r="S718"/>
  <c r="AB719"/>
  <c r="S719"/>
  <c r="S720"/>
  <c r="AB720"/>
  <c r="S721"/>
  <c r="AB722"/>
  <c r="S722"/>
  <c r="S723"/>
  <c r="AB723"/>
  <c r="AB724"/>
  <c r="S724"/>
  <c r="S725"/>
  <c r="AB726"/>
  <c r="S727"/>
  <c r="AB728"/>
  <c r="S728"/>
  <c r="S729"/>
  <c r="AB729"/>
  <c r="AB730"/>
  <c r="S730"/>
  <c r="S731"/>
  <c r="AB731"/>
  <c r="AB732"/>
  <c r="S732"/>
  <c r="S733"/>
  <c r="AB734"/>
  <c r="S735"/>
  <c r="AB736"/>
  <c r="S736"/>
  <c r="AB737"/>
  <c r="S737"/>
  <c r="AB738"/>
  <c r="S738"/>
  <c r="AB739"/>
  <c r="S739"/>
  <c r="AB740"/>
  <c r="S740"/>
  <c r="AB741"/>
  <c r="AB742"/>
  <c r="S743"/>
  <c r="AB743"/>
  <c r="S744"/>
  <c r="AB744"/>
  <c r="AB745"/>
  <c r="S745"/>
  <c r="AB746"/>
  <c r="S746"/>
  <c r="S747"/>
  <c r="AB747"/>
  <c r="AB748"/>
  <c r="S748"/>
  <c r="S749"/>
  <c r="S750"/>
  <c r="AB750"/>
  <c r="AB751"/>
  <c r="S751"/>
  <c r="S752"/>
  <c r="S753"/>
  <c r="AB753"/>
  <c r="AB754"/>
  <c r="S754"/>
  <c r="S755"/>
  <c r="AB755"/>
  <c r="AB756"/>
  <c r="S756"/>
  <c r="S757"/>
  <c r="AB758"/>
  <c r="S758"/>
  <c r="AB759"/>
  <c r="S759"/>
  <c r="S760"/>
  <c r="AB760"/>
  <c r="AB761"/>
  <c r="S761"/>
  <c r="S762"/>
  <c r="AB762"/>
  <c r="AB763"/>
  <c r="S763"/>
  <c r="S764"/>
  <c r="AB764"/>
  <c r="S765"/>
  <c r="AB765"/>
  <c r="AB766"/>
  <c r="S766"/>
  <c r="S767"/>
  <c r="AB767"/>
  <c r="S768"/>
  <c r="AB768"/>
  <c r="S770"/>
  <c r="AB770"/>
  <c r="AB771"/>
  <c r="S772"/>
  <c r="AB772"/>
  <c r="S773"/>
  <c r="S774"/>
  <c r="AB774"/>
  <c r="AB775"/>
  <c r="S775"/>
  <c r="S776"/>
  <c r="AB776"/>
  <c r="S777"/>
  <c r="S778"/>
  <c r="AB778"/>
  <c r="AB779"/>
  <c r="AB780"/>
  <c r="S780"/>
  <c r="AB781"/>
  <c r="S781"/>
  <c r="AB782"/>
  <c r="S782"/>
  <c r="AB783"/>
  <c r="S783"/>
  <c r="AB784"/>
  <c r="S784"/>
  <c r="S785"/>
  <c r="AB786"/>
  <c r="S786"/>
  <c r="AB787"/>
  <c r="S787"/>
  <c r="AB788"/>
  <c r="S788"/>
  <c r="AB790"/>
  <c r="S790"/>
  <c r="S791"/>
  <c r="AB791"/>
  <c r="AB792"/>
  <c r="S792"/>
  <c r="S793"/>
  <c r="AB793"/>
  <c r="S794"/>
  <c r="AB794"/>
  <c r="AB795"/>
  <c r="AB796"/>
  <c r="S796"/>
  <c r="S797"/>
  <c r="AB798"/>
  <c r="S798"/>
  <c r="AB799"/>
  <c r="S799"/>
  <c r="AB800"/>
  <c r="S800"/>
  <c r="S801"/>
  <c r="S802"/>
  <c r="AB802"/>
  <c r="AB803"/>
  <c r="AB804"/>
  <c r="S804"/>
  <c r="S805"/>
  <c r="AB805"/>
  <c r="S806"/>
  <c r="AB806"/>
  <c r="S807"/>
  <c r="AB807"/>
  <c r="AB808"/>
  <c r="S809"/>
  <c r="AB809"/>
  <c r="S810"/>
  <c r="AB810"/>
  <c r="S811"/>
  <c r="S812"/>
  <c r="AB812"/>
  <c r="AB813"/>
  <c r="S813"/>
  <c r="AB815"/>
  <c r="S815"/>
  <c r="AB816"/>
  <c r="S816"/>
  <c r="S817"/>
  <c r="S818"/>
  <c r="AB818"/>
  <c r="S820"/>
  <c r="AB820"/>
  <c r="S821"/>
  <c r="S822"/>
  <c r="AB822"/>
  <c r="S823"/>
  <c r="AB824"/>
  <c r="S824"/>
  <c r="S825"/>
  <c r="S826"/>
  <c r="AB826"/>
  <c r="AB827"/>
  <c r="S827"/>
  <c r="S828"/>
  <c r="AB829"/>
  <c r="S829"/>
  <c r="S830"/>
  <c r="S831"/>
  <c r="AB832"/>
  <c r="S832"/>
  <c r="AB834"/>
  <c r="S834"/>
  <c r="AB835"/>
  <c r="S835"/>
  <c r="S837"/>
  <c r="AB837"/>
  <c r="S838"/>
  <c r="AB838"/>
  <c r="AB840"/>
  <c r="S840"/>
  <c r="S841"/>
  <c r="AB842"/>
  <c r="S843"/>
  <c r="S844"/>
  <c r="AB844"/>
  <c r="S845"/>
  <c r="S846"/>
  <c r="AB848"/>
  <c r="S848"/>
  <c r="AB850"/>
  <c r="AB851"/>
  <c r="S851"/>
  <c r="S852"/>
  <c r="S853"/>
  <c r="AB853"/>
  <c r="AB854"/>
  <c r="S854"/>
  <c r="AB855"/>
  <c r="S855"/>
  <c r="AB856"/>
  <c r="S857"/>
  <c r="AB857"/>
  <c r="AB858"/>
  <c r="S858"/>
  <c r="S859"/>
  <c r="AB859"/>
  <c r="S860"/>
  <c r="AB860"/>
  <c r="S861"/>
  <c r="AB861"/>
  <c r="AB862"/>
  <c r="S862"/>
  <c r="S863"/>
  <c r="AB863"/>
  <c r="AB866"/>
  <c r="AB867"/>
  <c r="S867"/>
  <c r="S868"/>
  <c r="AB868"/>
  <c r="S869"/>
  <c r="AB870"/>
  <c r="AB871"/>
  <c r="AB872"/>
  <c r="S872"/>
  <c r="S874"/>
  <c r="AB874"/>
  <c r="S875"/>
  <c r="AB875"/>
  <c r="AB876"/>
  <c r="S876"/>
  <c r="AB877"/>
  <c r="S877"/>
  <c r="AB879"/>
  <c r="S879"/>
  <c r="AB880"/>
  <c r="S880"/>
  <c r="S881"/>
  <c r="AB881"/>
  <c r="S883"/>
  <c r="AB883"/>
  <c r="S884"/>
  <c r="AB884"/>
  <c r="S885"/>
  <c r="AB886"/>
  <c r="AB887"/>
  <c r="S888"/>
  <c r="AB888"/>
  <c r="S889"/>
  <c r="AB889"/>
  <c r="AB890"/>
  <c r="S890"/>
  <c r="AB891"/>
  <c r="S891"/>
  <c r="AB892"/>
  <c r="S892"/>
  <c r="S893"/>
  <c r="AB893"/>
  <c r="AB894"/>
  <c r="S894"/>
  <c r="S895"/>
  <c r="AB895"/>
  <c r="S896"/>
  <c r="AB896"/>
  <c r="AB897"/>
  <c r="S897"/>
  <c r="AB898"/>
  <c r="S898"/>
  <c r="S899"/>
  <c r="S900"/>
  <c r="AB900"/>
  <c r="AB901"/>
  <c r="AB902"/>
  <c r="S902"/>
  <c r="S903"/>
  <c r="S904"/>
  <c r="AB904"/>
  <c r="S905"/>
  <c r="AB905"/>
  <c r="AB906"/>
  <c r="S906"/>
  <c r="S907"/>
  <c r="AB907"/>
  <c r="AB908"/>
  <c r="S908"/>
  <c r="S909"/>
  <c r="AB909"/>
  <c r="S910"/>
  <c r="AB910"/>
  <c r="S911"/>
  <c r="AB911"/>
  <c r="S912"/>
  <c r="AB912"/>
  <c r="AB913"/>
  <c r="S913"/>
  <c r="AB914"/>
  <c r="S914"/>
  <c r="S915"/>
  <c r="AB915"/>
  <c r="S916"/>
  <c r="AB916"/>
  <c r="AB917"/>
  <c r="S917"/>
  <c r="S918"/>
  <c r="S919"/>
  <c r="AB920"/>
  <c r="S921"/>
  <c r="AB921"/>
  <c r="S922"/>
  <c r="AB923"/>
  <c r="S923"/>
  <c r="S924"/>
  <c r="S925"/>
  <c r="AB925"/>
  <c r="AB926"/>
  <c r="S926"/>
  <c r="S927"/>
  <c r="AB927"/>
  <c r="S928"/>
  <c r="AB928"/>
  <c r="S929"/>
  <c r="AB929"/>
  <c r="AB930"/>
  <c r="S930"/>
  <c r="S931"/>
  <c r="AB932"/>
  <c r="S932"/>
  <c r="AB933"/>
  <c r="S933"/>
  <c r="AB934"/>
  <c r="S934"/>
  <c r="S935"/>
  <c r="S936"/>
  <c r="S937"/>
  <c r="AB937"/>
  <c r="S939"/>
  <c r="S940"/>
  <c r="AB941"/>
  <c r="S941"/>
  <c r="S942"/>
  <c r="AB943"/>
  <c r="S943"/>
  <c r="S944"/>
  <c r="AB944"/>
  <c r="S945"/>
  <c r="AB945"/>
  <c r="S947"/>
  <c r="AB947"/>
  <c r="AB948"/>
  <c r="S948"/>
  <c r="S949"/>
  <c r="S950"/>
  <c r="S952"/>
  <c r="AB952"/>
  <c r="S954"/>
  <c r="AB954"/>
  <c r="S955"/>
  <c r="AB956"/>
  <c r="S956"/>
  <c r="AB957"/>
  <c r="S957"/>
  <c r="AB958"/>
  <c r="S958"/>
  <c r="AB959"/>
  <c r="S959"/>
  <c r="AB960"/>
  <c r="S960"/>
  <c r="S961"/>
  <c r="S962"/>
  <c r="S963"/>
  <c r="AB963"/>
  <c r="AB964"/>
  <c r="S964"/>
  <c r="AB966"/>
  <c r="AB968"/>
  <c r="S968"/>
  <c r="AB969"/>
  <c r="S970"/>
  <c r="AB970"/>
  <c r="AB971"/>
  <c r="S971"/>
  <c r="AB972"/>
  <c r="S972"/>
  <c r="AB973"/>
  <c r="S973"/>
  <c r="S975"/>
  <c r="AB975"/>
  <c r="AB976"/>
  <c r="S976"/>
  <c r="S977"/>
  <c r="S978"/>
  <c r="AB979"/>
  <c r="AB980"/>
  <c r="S980"/>
  <c r="AB981"/>
  <c r="S981"/>
  <c r="S982"/>
  <c r="AB982"/>
  <c r="AB983"/>
  <c r="AB984"/>
  <c r="S984"/>
  <c r="AB985"/>
  <c r="S986"/>
  <c r="AB987"/>
  <c r="S987"/>
  <c r="S988"/>
  <c r="AB988"/>
  <c r="S989"/>
  <c r="AB989"/>
  <c r="AB991"/>
  <c r="S991"/>
  <c r="AB992"/>
  <c r="S992"/>
  <c r="AB993"/>
  <c r="S994"/>
  <c r="S995"/>
  <c r="AB995"/>
  <c r="AB996"/>
  <c r="S996"/>
  <c r="S997"/>
  <c r="AB997"/>
  <c r="AB999"/>
  <c r="S999"/>
  <c r="S1000"/>
  <c r="AB1000"/>
  <c r="S1002"/>
  <c r="AB1002"/>
  <c r="AB1003"/>
  <c r="S1003"/>
  <c r="AB1004"/>
  <c r="S1004"/>
  <c r="S1006"/>
  <c r="AB1007"/>
  <c r="AB1008"/>
  <c r="S1008"/>
  <c r="AB1009"/>
  <c r="S1009"/>
  <c r="S1010"/>
  <c r="S1011"/>
  <c r="AB1011"/>
  <c r="S1012"/>
  <c r="AB1012"/>
  <c r="AB1013"/>
  <c r="S1013"/>
  <c r="AB1015"/>
  <c r="AB1016"/>
  <c r="S1016"/>
  <c r="S1018"/>
  <c r="AB1019"/>
  <c r="S1019"/>
  <c r="AB1020"/>
  <c r="S1020"/>
  <c r="AB1021"/>
  <c r="S1022"/>
  <c r="AB1023"/>
  <c r="S1023"/>
  <c r="S1024"/>
  <c r="AB1024"/>
  <c r="S1025"/>
  <c r="AB1025"/>
  <c r="S1026"/>
  <c r="AB1027"/>
  <c r="S1027"/>
  <c r="AB1028"/>
  <c r="S1028"/>
  <c r="S1030"/>
  <c r="S1031"/>
  <c r="AB1031"/>
  <c r="S1032"/>
  <c r="AB1032"/>
  <c r="AB1033"/>
  <c r="S1033"/>
  <c r="AB1035"/>
  <c r="AB1036"/>
  <c r="S1036"/>
  <c r="AB1037"/>
  <c r="S1037"/>
  <c r="S1038"/>
  <c r="AB1039"/>
  <c r="AB1040"/>
  <c r="S1040"/>
  <c r="S1041"/>
  <c r="AB1041"/>
  <c r="AB1042"/>
  <c r="S1043"/>
  <c r="AB1043"/>
  <c r="S1044"/>
  <c r="AB1044"/>
  <c r="S1045"/>
  <c r="AB1045"/>
  <c r="S1046"/>
  <c r="AB1047"/>
  <c r="AB1048"/>
  <c r="S1048"/>
  <c r="S1049"/>
  <c r="AB1049"/>
  <c r="S1051"/>
  <c r="AB1051"/>
  <c r="AB1052"/>
  <c r="S1052"/>
  <c r="S1053"/>
  <c r="AB1053"/>
  <c r="AB1055"/>
  <c r="AB1056"/>
  <c r="S1056"/>
  <c r="AB1057"/>
  <c r="AB1059"/>
  <c r="S1060"/>
  <c r="AB1060"/>
  <c r="S1061"/>
  <c r="S1062"/>
  <c r="S1063"/>
  <c r="AB1063"/>
  <c r="S1064"/>
  <c r="AB1064"/>
  <c r="AB1066"/>
  <c r="AB1067"/>
  <c r="AB1068"/>
  <c r="S1068"/>
  <c r="AB1070"/>
  <c r="S1070"/>
  <c r="AB1071"/>
  <c r="AB1072"/>
  <c r="S1072"/>
  <c r="S1073"/>
  <c r="AB1073"/>
  <c r="AB1075"/>
  <c r="S1075"/>
  <c r="S1076"/>
  <c r="AB1076"/>
  <c r="S1077"/>
  <c r="S1078"/>
  <c r="AB1078"/>
  <c r="AB1079"/>
  <c r="AB1080"/>
  <c r="S1080"/>
  <c r="AB1081"/>
  <c r="S1081"/>
  <c r="AB1083"/>
  <c r="S1083"/>
  <c r="S1084"/>
  <c r="AB1084"/>
  <c r="AB1085"/>
  <c r="S1085"/>
  <c r="AB1087"/>
  <c r="AB1088"/>
  <c r="S1088"/>
  <c r="S1089"/>
  <c r="AB1089"/>
  <c r="S1090"/>
  <c r="S1091"/>
  <c r="AB1091"/>
  <c r="AB1092"/>
  <c r="S1092"/>
  <c r="AB1093"/>
  <c r="AB1094"/>
  <c r="S1095"/>
  <c r="AB1095"/>
  <c r="S1096"/>
  <c r="AB1096"/>
  <c r="AB1097"/>
  <c r="S1097"/>
  <c r="S1098"/>
  <c r="AB1099"/>
  <c r="S1100"/>
  <c r="AB1100"/>
  <c r="AB1101"/>
  <c r="AB1102"/>
  <c r="S1103"/>
  <c r="AB1103"/>
  <c r="AB1104"/>
  <c r="S1104"/>
  <c r="AB1105"/>
  <c r="S1106"/>
  <c r="AB1106"/>
  <c r="AB1107"/>
  <c r="S1108"/>
  <c r="AB1108"/>
  <c r="AB1109"/>
  <c r="S1109"/>
  <c r="S1110"/>
  <c r="AB1111"/>
  <c r="S1111"/>
  <c r="AB1112"/>
  <c r="S1112"/>
  <c r="S1114"/>
  <c r="AB1114"/>
  <c r="AB1115"/>
  <c r="AB1116"/>
  <c r="S1116"/>
  <c r="S1117"/>
  <c r="AB1117"/>
  <c r="AB1119"/>
  <c r="S1119"/>
  <c r="S1120"/>
  <c r="AB1120"/>
  <c r="AB1121"/>
  <c r="AB1123"/>
  <c r="AB1124"/>
  <c r="S1124"/>
  <c r="S1125"/>
  <c r="AB1125"/>
  <c r="S1126"/>
  <c r="AB1127"/>
  <c r="S1127"/>
  <c r="S1128"/>
  <c r="AB1128"/>
  <c r="S1130"/>
  <c r="AB1130"/>
  <c r="S1131"/>
  <c r="AB1131"/>
  <c r="S1132"/>
  <c r="S1133"/>
  <c r="AB1133"/>
  <c r="S1134"/>
  <c r="AB1134"/>
  <c r="AB1135"/>
  <c r="S1135"/>
  <c r="AB1136"/>
  <c r="S1136"/>
  <c r="S1137"/>
  <c r="S1138"/>
  <c r="AB1138"/>
  <c r="S1139"/>
  <c r="AB1139"/>
  <c r="S1140"/>
  <c r="AB1140"/>
  <c r="AB1141"/>
  <c r="S1141"/>
  <c r="S1142"/>
  <c r="AB1142"/>
  <c r="AB1143"/>
  <c r="S1143"/>
  <c r="AB1144"/>
  <c r="S1144"/>
  <c r="AB1145"/>
  <c r="S1145"/>
  <c r="S1146"/>
  <c r="AB1146"/>
  <c r="AB1147"/>
  <c r="S1147"/>
  <c r="S1148"/>
  <c r="AB1148"/>
  <c r="AB1149"/>
  <c r="S1149"/>
  <c r="AB1150"/>
  <c r="S1151"/>
  <c r="AB1151"/>
  <c r="S1152"/>
  <c r="AB1152"/>
  <c r="AB1153"/>
  <c r="S1153"/>
  <c r="AB1154"/>
  <c r="S1154"/>
  <c r="S1155"/>
  <c r="AB1155"/>
  <c r="AB1156"/>
  <c r="S1156"/>
  <c r="S1157"/>
  <c r="AB1157"/>
  <c r="S1158"/>
  <c r="AB1159"/>
  <c r="S1159"/>
  <c r="S1160"/>
  <c r="AB1160"/>
  <c r="S1161"/>
  <c r="AB1161"/>
  <c r="AB1162"/>
  <c r="S1162"/>
  <c r="S1163"/>
  <c r="AB1163"/>
  <c r="AB1164"/>
  <c r="AB1165"/>
  <c r="S1165"/>
  <c r="S1166"/>
  <c r="AB1166"/>
  <c r="S1169"/>
  <c r="AB1169"/>
  <c r="AB1170"/>
  <c r="S1170"/>
  <c r="AB1172"/>
  <c r="S1173"/>
  <c r="AB1174"/>
  <c r="S1174"/>
  <c r="AB1175"/>
  <c r="S1175"/>
  <c r="AB1176"/>
  <c r="S1177"/>
  <c r="AB1177"/>
  <c r="AB1178"/>
  <c r="S1178"/>
  <c r="AB1179"/>
  <c r="AB1181"/>
  <c r="S1181"/>
  <c r="S1182"/>
  <c r="AB1182"/>
  <c r="S1183"/>
  <c r="AB1185"/>
  <c r="S1185"/>
  <c r="S1186"/>
  <c r="AB1186"/>
  <c r="AB1187"/>
  <c r="AB1189"/>
  <c r="S1189"/>
  <c r="S1190"/>
  <c r="S1191"/>
  <c r="AB1191"/>
  <c r="S1192"/>
  <c r="AB1192"/>
  <c r="S1193"/>
  <c r="AB1193"/>
  <c r="AB1194"/>
  <c r="S1194"/>
  <c r="S1195"/>
  <c r="AB1197"/>
  <c r="S1197"/>
  <c r="S1198"/>
  <c r="AB1198"/>
  <c r="AB1199"/>
  <c r="S1199"/>
  <c r="S1202"/>
  <c r="AB1202"/>
  <c r="S1205"/>
  <c r="AB1205"/>
  <c r="AB1206"/>
  <c r="S1207"/>
  <c r="AB1207"/>
  <c r="S1208"/>
  <c r="AB1208"/>
  <c r="AB1209"/>
  <c r="AB1210"/>
  <c r="S1210"/>
  <c r="S1211"/>
  <c r="AB1211"/>
  <c r="S1212"/>
  <c r="S1213"/>
  <c r="AB1213"/>
  <c r="S1214"/>
  <c r="AB1214"/>
  <c r="S1215"/>
  <c r="S1216"/>
  <c r="AB1216"/>
  <c r="S1217"/>
  <c r="AB1217"/>
  <c r="S1218"/>
  <c r="AB1218"/>
  <c r="AB1219"/>
  <c r="S1221"/>
  <c r="AB1221"/>
  <c r="AB1222"/>
  <c r="S1222"/>
  <c r="AB1223"/>
  <c r="S1223"/>
  <c r="AB1224"/>
  <c r="S1225"/>
  <c r="AB1225"/>
  <c r="AB1226"/>
  <c r="S1226"/>
  <c r="S1227"/>
  <c r="AB1227"/>
  <c r="S1229"/>
  <c r="AB1229"/>
  <c r="S1230"/>
  <c r="AB1230"/>
  <c r="S1231"/>
  <c r="S1232"/>
  <c r="AB1232"/>
  <c r="S1234"/>
  <c r="AB1234"/>
  <c r="S1235"/>
  <c r="AB1236"/>
  <c r="AB1237"/>
  <c r="S1237"/>
  <c r="AB1239"/>
  <c r="S1239"/>
  <c r="AB1240"/>
  <c r="AB1241"/>
  <c r="S1242"/>
  <c r="AB1242"/>
  <c r="AB1243"/>
  <c r="S1243"/>
  <c r="AB1244"/>
  <c r="AB1245"/>
  <c r="S1246"/>
  <c r="AB1246"/>
  <c r="S1247"/>
  <c r="S1248"/>
  <c r="AB1248"/>
  <c r="S1249"/>
  <c r="AB1249"/>
  <c r="AB1250"/>
  <c r="S1250"/>
  <c r="S1251"/>
  <c r="AB1251"/>
  <c r="S1252"/>
  <c r="AB1252"/>
  <c r="AB1253"/>
  <c r="S1254"/>
  <c r="AB1254"/>
  <c r="S1256"/>
  <c r="AB1257"/>
  <c r="AB1258"/>
  <c r="S1258"/>
  <c r="AB1260"/>
  <c r="S1261"/>
  <c r="AB1261"/>
  <c r="S1262"/>
  <c r="AB1262"/>
  <c r="AB1264"/>
  <c r="S1264"/>
  <c r="AB1265"/>
  <c r="S1265"/>
  <c r="AB1266"/>
  <c r="S1268"/>
  <c r="AB1269"/>
  <c r="AB1270"/>
  <c r="S1271"/>
  <c r="AB1272"/>
  <c r="S1272"/>
  <c r="S1273"/>
  <c r="AB1273"/>
  <c r="S1274"/>
  <c r="AB1274"/>
  <c r="S1275"/>
  <c r="AB1275"/>
  <c r="S1276"/>
  <c r="AB1276"/>
  <c r="S1277"/>
  <c r="AB1277"/>
  <c r="AB1278"/>
  <c r="S1279"/>
  <c r="AB1279"/>
  <c r="S1280"/>
  <c r="AB1280"/>
  <c r="AB1281"/>
  <c r="S1282"/>
  <c r="AB1282"/>
  <c r="S1283"/>
  <c r="S1284"/>
  <c r="AB1285"/>
  <c r="AB1286"/>
  <c r="S1286"/>
  <c r="AB1287"/>
  <c r="S1288"/>
  <c r="AB1289"/>
  <c r="AB1290"/>
  <c r="S1290"/>
  <c r="AB1292"/>
  <c r="AB1293"/>
  <c r="S1293"/>
  <c r="AB1294"/>
  <c r="S1294"/>
  <c r="AB1297"/>
  <c r="AB1298"/>
  <c r="AB1299"/>
  <c r="S1299"/>
  <c r="S1300"/>
  <c r="AB1300"/>
  <c r="AB1301"/>
  <c r="AB1302"/>
  <c r="AB1303"/>
  <c r="S1303"/>
  <c r="S1304"/>
  <c r="AB1304"/>
  <c r="S1305"/>
  <c r="AB1305"/>
  <c r="S1306"/>
  <c r="AB1306"/>
  <c r="S1307"/>
  <c r="AB1307"/>
  <c r="S1308"/>
  <c r="AB1308"/>
  <c r="AB1309"/>
  <c r="S1309"/>
  <c r="AB1310"/>
  <c r="AB1311"/>
  <c r="S1311"/>
  <c r="AB1312"/>
  <c r="S1312"/>
  <c r="AB1313"/>
  <c r="S1314"/>
  <c r="AB1314"/>
  <c r="S1315"/>
  <c r="AB1316"/>
  <c r="AB1317"/>
  <c r="S1318"/>
  <c r="AB1318"/>
  <c r="AB1319"/>
  <c r="S1320"/>
  <c r="AB1321"/>
  <c r="S1322"/>
  <c r="AB1322"/>
  <c r="AB1324"/>
  <c r="AB1325"/>
  <c r="S1325"/>
  <c r="AB1326"/>
  <c r="S1326"/>
  <c r="AB1329"/>
  <c r="AB1330"/>
  <c r="S1331"/>
  <c r="AB1331"/>
  <c r="S1332"/>
  <c r="AB1332"/>
  <c r="AB1333"/>
  <c r="AB1334"/>
  <c r="S1335"/>
  <c r="AB1336"/>
  <c r="S1336"/>
  <c r="AB1338"/>
  <c r="AB1339"/>
  <c r="S1339"/>
  <c r="AB1340"/>
  <c r="S1340"/>
  <c r="AB1343"/>
  <c r="S1343"/>
  <c r="S1344"/>
  <c r="AB1344"/>
  <c r="AB1345"/>
  <c r="S1345"/>
  <c r="S1346"/>
  <c r="AB1346"/>
  <c r="S1347"/>
  <c r="AB1347"/>
  <c r="AB1348"/>
  <c r="S1348"/>
  <c r="AB1349"/>
  <c r="S1349"/>
  <c r="AB1350"/>
  <c r="S1350"/>
  <c r="AB1351"/>
  <c r="S1351"/>
  <c r="S1352"/>
  <c r="AB1352"/>
  <c r="AB1353"/>
  <c r="AB1354"/>
  <c r="S1354"/>
  <c r="S1356"/>
  <c r="AB1356"/>
  <c r="S1358"/>
  <c r="AB1358"/>
  <c r="S1360"/>
  <c r="S1361"/>
  <c r="AB1361"/>
  <c r="S1362"/>
  <c r="AB1362"/>
  <c r="S1363"/>
  <c r="AB1363"/>
  <c r="AB1364"/>
  <c r="S1364"/>
  <c r="AB1366"/>
  <c r="S1366"/>
  <c r="AB1367"/>
  <c r="S1367"/>
  <c r="S1368"/>
  <c r="AB1368"/>
  <c r="S1369"/>
  <c r="AB1369"/>
  <c r="S1370"/>
  <c r="AB1370"/>
  <c r="S1371"/>
  <c r="AB1371"/>
  <c r="AB1372"/>
  <c r="S1372"/>
  <c r="S1373"/>
  <c r="AB1373"/>
  <c r="S1374"/>
  <c r="AB1374"/>
  <c r="AB1375"/>
  <c r="S1375"/>
  <c r="S1376"/>
  <c r="AB1376"/>
  <c r="S1377"/>
  <c r="AB1377"/>
  <c r="S1378"/>
  <c r="AB1378"/>
  <c r="AB1379"/>
  <c r="S1380"/>
  <c r="AB1381"/>
  <c r="AB1382"/>
  <c r="S1382"/>
  <c r="AB1383"/>
  <c r="S1384"/>
  <c r="AB1384"/>
  <c r="S1385"/>
  <c r="AB1385"/>
  <c r="S1386"/>
  <c r="AB1386"/>
  <c r="S1387"/>
  <c r="AB1387"/>
  <c r="S1388"/>
  <c r="AB1390"/>
  <c r="S1390"/>
  <c r="AB1391"/>
  <c r="S1391"/>
  <c r="S1392"/>
  <c r="AB1392"/>
  <c r="S1394"/>
  <c r="AB1394"/>
  <c r="AB1395"/>
  <c r="S1396"/>
  <c r="AB1396"/>
  <c r="AB1397"/>
  <c r="S1397"/>
  <c r="AB1398"/>
  <c r="S1398"/>
  <c r="AB1399"/>
  <c r="S1399"/>
  <c r="S1400"/>
  <c r="AB1400"/>
  <c r="S1401"/>
  <c r="AB1401"/>
  <c r="AB1402"/>
  <c r="AB1403"/>
  <c r="S1403"/>
  <c r="S1404"/>
  <c r="AB1405"/>
  <c r="S1405"/>
  <c r="S1406"/>
  <c r="AB1406"/>
  <c r="AB1407"/>
  <c r="S1407"/>
  <c r="AB1408"/>
  <c r="S1408"/>
  <c r="S1409"/>
  <c r="AB1410"/>
  <c r="S1411"/>
  <c r="AB1411"/>
  <c r="AB1412"/>
  <c r="S1412"/>
  <c r="S1413"/>
  <c r="AB1413"/>
  <c r="AB1414"/>
  <c r="S1414"/>
  <c r="AB1415"/>
  <c r="S1415"/>
  <c r="AB1416"/>
  <c r="S1416"/>
  <c r="S1417"/>
  <c r="AB1417"/>
  <c r="S1418"/>
  <c r="AB1418"/>
  <c r="AB1419"/>
  <c r="S1419"/>
  <c r="AB1420"/>
  <c r="S1420"/>
  <c r="S1421"/>
  <c r="AB1421"/>
  <c r="AB1422"/>
  <c r="S1423"/>
  <c r="AB1423"/>
  <c r="S1425"/>
  <c r="AB1426"/>
  <c r="S1426"/>
  <c r="S1427"/>
  <c r="AB1427"/>
  <c r="AB1428"/>
  <c r="S1428"/>
  <c r="AB1429"/>
  <c r="S1429"/>
  <c r="S1430"/>
  <c r="AB1430"/>
  <c r="S1431"/>
  <c r="AB1431"/>
  <c r="S1433"/>
  <c r="AB1434"/>
  <c r="S1434"/>
  <c r="S1435"/>
  <c r="AB1435"/>
  <c r="S1436"/>
  <c r="AB1436"/>
  <c r="AB1437"/>
  <c r="S1437"/>
  <c r="AB1438"/>
  <c r="S1438"/>
  <c r="S1439"/>
  <c r="AB1439"/>
  <c r="AB1440"/>
  <c r="S1440"/>
  <c r="S1441"/>
  <c r="AB1441"/>
  <c r="AB1443"/>
  <c r="S1443"/>
  <c r="AB1444"/>
  <c r="S1445"/>
  <c r="AB1445"/>
  <c r="AB1446"/>
  <c r="S1446"/>
  <c r="S1447"/>
  <c r="AB1447"/>
  <c r="S1450"/>
  <c r="AB1451"/>
  <c r="S1451"/>
  <c r="S1452"/>
  <c r="AB1452"/>
  <c r="S1453"/>
  <c r="AB1453"/>
  <c r="AB1454"/>
  <c r="S1454"/>
  <c r="AB1455"/>
  <c r="S1455"/>
  <c r="AB1456"/>
  <c r="S1456"/>
  <c r="S1457"/>
  <c r="AB1457"/>
  <c r="AB1458"/>
  <c r="S1459"/>
  <c r="AB1459"/>
  <c r="AB1460"/>
  <c r="S1461"/>
  <c r="AB1461"/>
  <c r="AB1462"/>
  <c r="S1463"/>
  <c r="AB1463"/>
  <c r="S1464"/>
  <c r="S1465"/>
  <c r="S1467"/>
  <c r="AB1467"/>
  <c r="S1468"/>
  <c r="AB1468"/>
  <c r="S1469"/>
  <c r="S1470"/>
  <c r="AB1470"/>
  <c r="S1471"/>
  <c r="AB1471"/>
  <c r="S1472"/>
  <c r="AB1472"/>
  <c r="S1473"/>
  <c r="AB1473"/>
  <c r="S1474"/>
  <c r="AB1474"/>
  <c r="AB1475"/>
  <c r="S1475"/>
  <c r="AB1476"/>
  <c r="S1476"/>
  <c r="AB1477"/>
  <c r="S1477"/>
  <c r="S1478"/>
  <c r="AB1478"/>
  <c r="AB1479"/>
  <c r="S1479"/>
  <c r="S1481"/>
  <c r="AB1481"/>
  <c r="S1482"/>
  <c r="S1483"/>
  <c r="AB1483"/>
  <c r="S1484"/>
  <c r="AB1484"/>
  <c r="S1485"/>
  <c r="AB1485"/>
  <c r="AB1487"/>
  <c r="S1487"/>
  <c r="S1488"/>
  <c r="AB1488"/>
  <c r="S1489"/>
  <c r="AB1489"/>
  <c r="S1490"/>
  <c r="AB1490"/>
  <c r="AB1491"/>
  <c r="S1491"/>
  <c r="AB1493"/>
  <c r="S1493"/>
  <c r="S1494"/>
  <c r="AB1495"/>
  <c r="S1495"/>
  <c r="S1496"/>
  <c r="S1497"/>
  <c r="AB1497"/>
  <c r="AB1499"/>
  <c r="S1499"/>
  <c r="S1500"/>
  <c r="AB1500"/>
  <c r="AB1501"/>
  <c r="S1501"/>
  <c r="AB1503"/>
  <c r="S1503"/>
  <c r="S1504"/>
  <c r="AB1505"/>
  <c r="S1505"/>
  <c r="S1506"/>
  <c r="S1507"/>
  <c r="AB1507"/>
  <c r="AB1509"/>
  <c r="S1509"/>
  <c r="S1510"/>
  <c r="AB1510"/>
  <c r="AB1511"/>
  <c r="S1511"/>
  <c r="S1512"/>
  <c r="S1513"/>
  <c r="AB1513"/>
  <c r="S1514"/>
  <c r="S1515"/>
  <c r="AB1515"/>
  <c r="S1516"/>
  <c r="AB1516"/>
  <c r="AB1517"/>
  <c r="S1517"/>
  <c r="S1518"/>
  <c r="S1519"/>
  <c r="AB1519"/>
  <c r="AB1520"/>
  <c r="AB1521"/>
  <c r="S1521"/>
  <c r="AB1522"/>
  <c r="AB1523"/>
  <c r="S1523"/>
  <c r="S1525"/>
  <c r="AB1526"/>
  <c r="AB1527"/>
  <c r="S1527"/>
  <c r="AB1529"/>
  <c r="S1529"/>
  <c r="S1530"/>
  <c r="AB1530"/>
  <c r="AB1531"/>
  <c r="S1531"/>
  <c r="AB1532"/>
  <c r="AB1533"/>
  <c r="S1533"/>
  <c r="S1535"/>
  <c r="AB1535"/>
  <c r="S1536"/>
  <c r="S1537"/>
  <c r="S1538"/>
  <c r="AB1538"/>
  <c r="AB1539"/>
  <c r="S1539"/>
  <c r="AB1540"/>
  <c r="S1541"/>
  <c r="AB1543"/>
  <c r="S1543"/>
  <c r="AB1544"/>
  <c r="S1544"/>
  <c r="AB1545"/>
  <c r="S1545"/>
  <c r="S1546"/>
  <c r="AB1546"/>
  <c r="S1548"/>
  <c r="AB1548"/>
  <c r="S1549"/>
  <c r="AB1549"/>
  <c r="S1550"/>
  <c r="AB1550"/>
  <c r="AB1551"/>
  <c r="S1551"/>
  <c r="S1552"/>
  <c r="AB1552"/>
  <c r="AB1553"/>
  <c r="S1553"/>
  <c r="AB1554"/>
  <c r="S1554"/>
  <c r="AB1555"/>
  <c r="S1555"/>
  <c r="S1556"/>
  <c r="AB1557"/>
  <c r="S1557"/>
  <c r="S1558"/>
  <c r="AB1558"/>
  <c r="S1559"/>
  <c r="AB1559"/>
  <c r="AB1560"/>
  <c r="S1560"/>
  <c r="S1561"/>
  <c r="AB1561"/>
  <c r="AB1562"/>
  <c r="S1562"/>
  <c r="S1563"/>
  <c r="AB1563"/>
  <c r="S1564"/>
  <c r="AB1565"/>
  <c r="S1565"/>
  <c r="S1566"/>
  <c r="AB1566"/>
  <c r="AB1567"/>
  <c r="S1568"/>
  <c r="AB1569"/>
  <c r="S1569"/>
  <c r="AB1570"/>
  <c r="S1570"/>
  <c r="AB1571"/>
  <c r="S1572"/>
  <c r="AB1572"/>
  <c r="S1573"/>
  <c r="AB1573"/>
  <c r="AB1574"/>
  <c r="S1574"/>
  <c r="S1575"/>
  <c r="AB1575"/>
  <c r="S1576"/>
  <c r="S1577"/>
  <c r="AB1577"/>
  <c r="AB1578"/>
  <c r="S1578"/>
  <c r="AB1579"/>
  <c r="S1580"/>
  <c r="S1581"/>
  <c r="AB1581"/>
  <c r="S1582"/>
  <c r="AB1582"/>
  <c r="AB1583"/>
  <c r="S1585"/>
  <c r="S1586"/>
  <c r="AB1586"/>
  <c r="AB1587"/>
  <c r="S1587"/>
  <c r="S1588"/>
  <c r="S1589"/>
  <c r="AB1589"/>
  <c r="AB1590"/>
  <c r="S1590"/>
  <c r="S1591"/>
  <c r="AB1591"/>
  <c r="S1592"/>
  <c r="AB1592"/>
  <c r="S1593"/>
  <c r="AB1593"/>
  <c r="S1594"/>
  <c r="AB1594"/>
  <c r="AB1595"/>
  <c r="S1595"/>
  <c r="S1596"/>
  <c r="S1597"/>
  <c r="AB1597"/>
  <c r="AB1598"/>
  <c r="S1598"/>
  <c r="AB1599"/>
  <c r="S1600"/>
  <c r="S1601"/>
  <c r="AB1601"/>
  <c r="AB1602"/>
  <c r="S1602"/>
  <c r="AB1603"/>
  <c r="S1604"/>
  <c r="AB1604"/>
  <c r="AB1605"/>
  <c r="S1605"/>
  <c r="AB1606"/>
  <c r="S1606"/>
  <c r="AB1607"/>
  <c r="S1607"/>
  <c r="S1608"/>
  <c r="AB1609"/>
  <c r="S1609"/>
  <c r="AB1610"/>
  <c r="S1610"/>
  <c r="S1612"/>
  <c r="S1613"/>
  <c r="AB1613"/>
  <c r="AB1614"/>
  <c r="S1614"/>
  <c r="AB1615"/>
  <c r="S1615"/>
  <c r="S1617"/>
  <c r="AB1617"/>
  <c r="AB1618"/>
  <c r="S1618"/>
  <c r="AB1619"/>
  <c r="S1620"/>
  <c r="S1621"/>
  <c r="AB1621"/>
  <c r="S1622"/>
  <c r="AB1622"/>
  <c r="S1623"/>
  <c r="AB1623"/>
  <c r="S1624"/>
  <c r="AB1624"/>
  <c r="S1625"/>
  <c r="AB1625"/>
  <c r="S1626"/>
  <c r="AB1626"/>
  <c r="S1627"/>
  <c r="S1628"/>
  <c r="AB1629"/>
  <c r="S1629"/>
  <c r="AB1630"/>
  <c r="S1631"/>
  <c r="S1632"/>
  <c r="AB1632"/>
  <c r="AB1633"/>
  <c r="S1633"/>
  <c r="AB1635"/>
  <c r="AB1636"/>
  <c r="S1636"/>
  <c r="S1637"/>
  <c r="AB1637"/>
  <c r="S1639"/>
  <c r="AB1639"/>
  <c r="S1640"/>
  <c r="AB1640"/>
  <c r="AB1641"/>
  <c r="S1641"/>
  <c r="AB1642"/>
  <c r="S1642"/>
  <c r="AB1643"/>
  <c r="S1643"/>
  <c r="S1644"/>
  <c r="AB1645"/>
  <c r="S1645"/>
  <c r="AB1646"/>
  <c r="S1647"/>
  <c r="AB1648"/>
  <c r="S1648"/>
  <c r="AB1649"/>
  <c r="S1649"/>
  <c r="S1652"/>
  <c r="AB1653"/>
  <c r="S1653"/>
  <c r="AB1654"/>
  <c r="S1655"/>
  <c r="S1656"/>
  <c r="AB1656"/>
  <c r="AB1657"/>
  <c r="S1657"/>
  <c r="S1658"/>
  <c r="S1659"/>
  <c r="AB1659"/>
  <c r="S1660"/>
  <c r="AB1661"/>
  <c r="S1661"/>
  <c r="AB1662"/>
  <c r="S1663"/>
  <c r="S1664"/>
  <c r="S1665"/>
  <c r="AB1665"/>
  <c r="S1666"/>
  <c r="AB1669"/>
  <c r="S1669"/>
  <c r="S1670"/>
  <c r="S1671"/>
  <c r="AB1671"/>
  <c r="S1672"/>
  <c r="AB1673"/>
  <c r="S1673"/>
  <c r="S1674"/>
  <c r="AB1674"/>
  <c r="S1676"/>
  <c r="AB1676"/>
  <c r="AB1677"/>
  <c r="S1677"/>
  <c r="AB1678"/>
  <c r="AB1679"/>
  <c r="AB1680"/>
  <c r="S1680"/>
  <c r="S1681"/>
  <c r="AB1681"/>
  <c r="AB1682"/>
  <c r="S1683"/>
  <c r="AB1684"/>
  <c r="S1684"/>
  <c r="S1685"/>
  <c r="AB1685"/>
  <c r="AB1686"/>
  <c r="AB1687"/>
  <c r="S1687"/>
  <c r="S1688"/>
  <c r="AB1689"/>
  <c r="S1689"/>
  <c r="AB1690"/>
  <c r="S1692"/>
  <c r="S1693"/>
  <c r="AB1693"/>
  <c r="S1694"/>
  <c r="AB1694"/>
  <c r="AB1695"/>
  <c r="S1695"/>
  <c r="S1696"/>
  <c r="AB1697"/>
  <c r="S1697"/>
  <c r="S1698"/>
  <c r="AB1699"/>
  <c r="S1699"/>
  <c r="S1700"/>
  <c r="S1701"/>
  <c r="AB1701"/>
  <c r="S1703"/>
  <c r="AB1704"/>
  <c r="S1704"/>
  <c r="S1705"/>
  <c r="AB1705"/>
  <c r="AB1706"/>
  <c r="S1709"/>
  <c r="AB1709"/>
  <c r="S1710"/>
  <c r="S1711"/>
  <c r="S1712"/>
  <c r="AB1713"/>
  <c r="S1713"/>
  <c r="AB1714"/>
  <c r="S1714"/>
  <c r="AB1715"/>
  <c r="S1715"/>
  <c r="S1716"/>
  <c r="AB1717"/>
  <c r="S1717"/>
  <c r="S1718"/>
  <c r="AB1718"/>
  <c r="S1719"/>
  <c r="S1720"/>
  <c r="AB1720"/>
  <c r="AB1721"/>
  <c r="S1721"/>
  <c r="S1725"/>
  <c r="AB1725"/>
  <c r="AB1726"/>
  <c r="S1727"/>
  <c r="S1728"/>
  <c r="S1729"/>
  <c r="AB1729"/>
  <c r="AB1730"/>
  <c r="AB1731"/>
  <c r="S1733"/>
  <c r="AB1733"/>
  <c r="S1734"/>
  <c r="AB1734"/>
  <c r="S1735"/>
  <c r="AB1735"/>
  <c r="AB1736"/>
  <c r="S1737"/>
  <c r="AB1738"/>
  <c r="S1740"/>
  <c r="AB1741"/>
  <c r="S1741"/>
  <c r="AB1742"/>
  <c r="S1742"/>
  <c r="S1743"/>
  <c r="AB1743"/>
  <c r="S1744"/>
  <c r="AB1744"/>
  <c r="S1745"/>
  <c r="AB1745"/>
  <c r="AB1746"/>
  <c r="S1746"/>
  <c r="S1747"/>
  <c r="AB1747"/>
  <c r="AB1748"/>
  <c r="S1748"/>
  <c r="AB1749"/>
  <c r="S1749"/>
  <c r="AB1750"/>
  <c r="AB1751"/>
  <c r="S1751"/>
  <c r="AB1752"/>
  <c r="S1753"/>
  <c r="AB1754"/>
  <c r="AB1755"/>
  <c r="S1755"/>
  <c r="AB1756"/>
  <c r="S1757"/>
  <c r="AB1758"/>
  <c r="S1758"/>
  <c r="S1759"/>
  <c r="AB1759"/>
  <c r="AB1760"/>
  <c r="S1760"/>
  <c r="S1761"/>
  <c r="AB1762"/>
  <c r="S1762"/>
  <c r="S1763"/>
  <c r="AB1763"/>
  <c r="S1764"/>
  <c r="S1765"/>
  <c r="AB1766"/>
  <c r="S1766"/>
  <c r="AB1767"/>
  <c r="S1767"/>
  <c r="S1769"/>
  <c r="AB1770"/>
  <c r="S1771"/>
  <c r="AB1771"/>
  <c r="S1772"/>
  <c r="S1773"/>
  <c r="AB1774"/>
  <c r="S1774"/>
  <c r="AB1775"/>
  <c r="S1775"/>
  <c r="AB1777"/>
  <c r="S1777"/>
  <c r="AB1778"/>
  <c r="S1778"/>
  <c r="AB1779"/>
  <c r="S1779"/>
  <c r="S1780"/>
  <c r="S1781"/>
  <c r="AB1783"/>
  <c r="S1783"/>
  <c r="S1784"/>
  <c r="AB1786"/>
  <c r="S1787"/>
  <c r="AB1787"/>
  <c r="AB1788"/>
  <c r="S1788"/>
  <c r="S1790"/>
  <c r="AB1790"/>
  <c r="AB1791"/>
  <c r="S1791"/>
  <c r="S1792"/>
  <c r="AB1792"/>
  <c r="S1793"/>
  <c r="S1794"/>
  <c r="AB1795"/>
  <c r="S1795"/>
  <c r="S1796"/>
  <c r="S1799"/>
  <c r="AB1799"/>
  <c r="S1800"/>
  <c r="AB1801"/>
  <c r="AB1803"/>
  <c r="S1803"/>
  <c r="S1805"/>
  <c r="AB1805"/>
  <c r="S1806"/>
  <c r="AB1807"/>
  <c r="S1807"/>
  <c r="S1808"/>
  <c r="AB1809"/>
  <c r="S1811"/>
  <c r="S1812"/>
  <c r="AB1813"/>
  <c r="S1813"/>
  <c r="AB1814"/>
  <c r="S1815"/>
  <c r="AB1815"/>
  <c r="S1816"/>
  <c r="AB1817"/>
  <c r="AB1818"/>
  <c r="S1818"/>
  <c r="S1819"/>
  <c r="S1820"/>
  <c r="AB1820"/>
  <c r="AB1821"/>
  <c r="S1821"/>
  <c r="S1822"/>
  <c r="AB1822"/>
  <c r="AB1823"/>
  <c r="S1823"/>
  <c r="AB1824"/>
  <c r="S1824"/>
  <c r="S1825"/>
  <c r="AB1825"/>
  <c r="AB1827"/>
  <c r="AB1829"/>
  <c r="AB1830"/>
  <c r="AB1831"/>
  <c r="S1832"/>
  <c r="S1833"/>
  <c r="S1834"/>
  <c r="AB1834"/>
  <c r="S1835"/>
  <c r="AB1835"/>
  <c r="S1837"/>
  <c r="AB1838"/>
  <c r="S1838"/>
  <c r="AB1839"/>
  <c r="S1839"/>
  <c r="AB1840"/>
  <c r="S1840"/>
  <c r="S1841"/>
  <c r="S1842"/>
  <c r="AB1843"/>
  <c r="S1843"/>
  <c r="S1844"/>
  <c r="AB1844"/>
  <c r="AB1845"/>
  <c r="AB1847"/>
  <c r="S1847"/>
  <c r="S1848"/>
  <c r="AB1848"/>
  <c r="S1849"/>
  <c r="AB1849"/>
  <c r="AB1850"/>
  <c r="S1851"/>
  <c r="AB1851"/>
  <c r="AB1852"/>
  <c r="S1852"/>
  <c r="AB1853"/>
  <c r="S1854"/>
  <c r="S1855"/>
  <c r="S1856"/>
  <c r="AB1856"/>
  <c r="AB1857"/>
  <c r="S1858"/>
  <c r="S1859"/>
  <c r="AB1859"/>
  <c r="S1860"/>
  <c r="AB1860"/>
  <c r="AB1861"/>
  <c r="AB1862"/>
  <c r="S1862"/>
  <c r="S1863"/>
  <c r="AB1863"/>
  <c r="AB1864"/>
  <c r="S1864"/>
  <c r="AB1865"/>
  <c r="AB1867"/>
  <c r="S1867"/>
  <c r="AB1868"/>
  <c r="S1868"/>
  <c r="AB1869"/>
  <c r="S1869"/>
  <c r="S1870"/>
  <c r="AB1870"/>
  <c r="S1871"/>
  <c r="S1872"/>
  <c r="AB1872"/>
  <c r="S1873"/>
  <c r="AB1874"/>
  <c r="S1875"/>
  <c r="AB1875"/>
  <c r="S1876"/>
  <c r="S1877"/>
  <c r="AB1877"/>
  <c r="AB1879"/>
  <c r="S1879"/>
  <c r="S1880"/>
  <c r="AB1880"/>
  <c r="S1882"/>
  <c r="S1883"/>
  <c r="AB1883"/>
  <c r="S1884"/>
  <c r="AB1885"/>
  <c r="S1885"/>
  <c r="S1886"/>
  <c r="S1887"/>
  <c r="AB1888"/>
  <c r="S1888"/>
  <c r="S1890"/>
  <c r="S1891"/>
  <c r="AB1891"/>
  <c r="S1892"/>
  <c r="AB1893"/>
  <c r="S1893"/>
  <c r="S1895"/>
  <c r="AB1895"/>
  <c r="S1896"/>
  <c r="AB1896"/>
  <c r="S1897"/>
  <c r="AB1897"/>
  <c r="S1898"/>
  <c r="S1899"/>
  <c r="AB1899"/>
  <c r="S1900"/>
  <c r="S1901"/>
  <c r="AB1901"/>
  <c r="AB1902"/>
  <c r="S1902"/>
  <c r="S1903"/>
  <c r="S1904"/>
  <c r="AB1904"/>
  <c r="AB1906"/>
  <c r="S1906"/>
  <c r="S1907"/>
  <c r="AB1907"/>
  <c r="S1908"/>
  <c r="AB1909"/>
  <c r="S1909"/>
  <c r="S1910"/>
  <c r="AB1911"/>
  <c r="S1911"/>
  <c r="S1912"/>
  <c r="AB1913"/>
  <c r="S1913"/>
  <c r="AB1914"/>
  <c r="S1915"/>
  <c r="AB1915"/>
  <c r="S1916"/>
  <c r="AB1917"/>
  <c r="S1917"/>
  <c r="S1918"/>
  <c r="AB1919"/>
  <c r="S1919"/>
  <c r="S1920"/>
  <c r="AB1921"/>
  <c r="S1921"/>
  <c r="S1922"/>
  <c r="AB1922"/>
  <c r="AB1923"/>
  <c r="S1923"/>
  <c r="S1924"/>
  <c r="AB1924"/>
  <c r="AB1926"/>
  <c r="S1926"/>
  <c r="AB1928"/>
  <c r="AB1929"/>
  <c r="S1929"/>
  <c r="S1930"/>
  <c r="AB1930"/>
  <c r="AB1932"/>
  <c r="S1932"/>
  <c r="AB1933"/>
  <c r="AB1935"/>
  <c r="S1936"/>
  <c r="AB1936"/>
  <c r="S1937"/>
  <c r="S1938"/>
  <c r="AB1939"/>
  <c r="AB1940"/>
  <c r="S1940"/>
  <c r="AB1941"/>
  <c r="AB1942"/>
  <c r="S1942"/>
  <c r="S1944"/>
  <c r="AB1944"/>
  <c r="AB1945"/>
  <c r="AB1946"/>
  <c r="S1948"/>
  <c r="AB1949"/>
  <c r="S1949"/>
  <c r="S1952"/>
  <c r="AB1952"/>
  <c r="S1953"/>
  <c r="AB1956"/>
  <c r="S1956"/>
  <c r="S1957"/>
  <c r="AB1958"/>
  <c r="AB1959"/>
  <c r="AB1960"/>
  <c r="S1960"/>
  <c r="S1961"/>
  <c r="AB1962"/>
  <c r="S1962"/>
  <c r="S1964"/>
  <c r="AB1964"/>
  <c r="AB1965"/>
  <c r="S1966"/>
  <c r="AB1967"/>
  <c r="AB1969"/>
  <c r="S1969"/>
  <c r="S1972"/>
  <c r="AB1972"/>
  <c r="AB1973"/>
  <c r="S1973"/>
  <c r="AB1975"/>
  <c r="AB1976"/>
  <c r="S1976"/>
  <c r="AB1977"/>
  <c r="S1978"/>
  <c r="S1980"/>
  <c r="AB1980"/>
  <c r="S1981"/>
  <c r="AB1983"/>
  <c r="S1984"/>
  <c r="AB1984"/>
  <c r="S1985"/>
  <c r="AB1985"/>
  <c r="S1986"/>
  <c r="AB1986"/>
  <c r="AB1988"/>
  <c r="S1988"/>
  <c r="S1992"/>
  <c r="AB1992"/>
  <c r="S1993"/>
  <c r="AB1996"/>
  <c r="S1996"/>
  <c r="AB1998"/>
  <c r="AB2001"/>
  <c r="AB2003"/>
  <c r="AB2004"/>
  <c r="S2004"/>
  <c r="AB2005"/>
  <c r="S2005"/>
  <c r="AB2006"/>
  <c r="AB2007"/>
  <c r="AB2008"/>
  <c r="S2008"/>
  <c r="S2009"/>
  <c r="AB2009"/>
  <c r="AB2011"/>
  <c r="AB2012"/>
  <c r="S2012"/>
  <c r="S2013"/>
  <c r="S2014"/>
  <c r="AB2014"/>
  <c r="AB2015"/>
  <c r="AB2016"/>
  <c r="S2016"/>
  <c r="S2017"/>
  <c r="S2018"/>
  <c r="AB2019"/>
  <c r="S2020"/>
  <c r="AB2020"/>
  <c r="S2021"/>
  <c r="AB2021"/>
  <c r="S2024"/>
  <c r="AB2024"/>
  <c r="S2025"/>
  <c r="AB2027"/>
  <c r="AB2028"/>
  <c r="S2028"/>
  <c r="AB2029"/>
  <c r="S2030"/>
  <c r="AB2030"/>
  <c r="AB2033"/>
  <c r="S2033"/>
  <c r="S2034"/>
  <c r="AB2035"/>
  <c r="S2036"/>
  <c r="AB2036"/>
  <c r="AB2037"/>
  <c r="S2037"/>
  <c r="S2038"/>
  <c r="S2040"/>
  <c r="AB2040"/>
  <c r="AB2041"/>
  <c r="S2042"/>
  <c r="AB2043"/>
  <c r="S2044"/>
  <c r="AB2044"/>
  <c r="S2045"/>
  <c r="S2046"/>
  <c r="AB2047"/>
  <c r="S2048"/>
  <c r="AB2048"/>
  <c r="S2050"/>
  <c r="AB2052"/>
  <c r="AB2053"/>
  <c r="AB2055"/>
  <c r="S2055"/>
  <c r="AB2056"/>
  <c r="S2057"/>
  <c r="S2058"/>
  <c r="AB2059"/>
  <c r="S2059"/>
  <c r="AB2060"/>
  <c r="AB2062"/>
  <c r="S2063"/>
  <c r="AB2064"/>
  <c r="S2065"/>
  <c r="S2066"/>
  <c r="AB2067"/>
  <c r="S2067"/>
  <c r="AB2068"/>
  <c r="S2069"/>
  <c r="AB2070"/>
  <c r="S2071"/>
  <c r="AB2072"/>
  <c r="S2073"/>
  <c r="S2074"/>
  <c r="S2075"/>
  <c r="AB2076"/>
  <c r="S2078"/>
  <c r="S2079"/>
  <c r="AB2082"/>
  <c r="S2082"/>
  <c r="S2083"/>
  <c r="AB2084"/>
  <c r="AB2087"/>
  <c r="AB2088"/>
  <c r="AB2089"/>
  <c r="S2090"/>
  <c r="AB2091"/>
  <c r="AB2092"/>
  <c r="AB2093"/>
  <c r="S2094"/>
  <c r="AB2096"/>
  <c r="AB2097"/>
  <c r="S2098"/>
  <c r="S2099"/>
  <c r="AB2101"/>
  <c r="AB2102"/>
  <c r="S2102"/>
  <c r="S2103"/>
  <c r="S2106"/>
  <c r="AB2106"/>
  <c r="S2111"/>
  <c r="AB2114"/>
  <c r="S2114"/>
  <c r="S2115"/>
  <c r="S2117"/>
  <c r="AB2117"/>
  <c r="S2122"/>
  <c r="AB2124"/>
  <c r="S2126"/>
  <c r="S2128"/>
  <c r="S2130"/>
  <c r="AB2133"/>
  <c r="AB2137"/>
  <c r="S2137"/>
  <c r="S2139"/>
  <c r="AB2140"/>
  <c r="AB2144"/>
  <c r="AB2145"/>
  <c r="AB2147"/>
  <c r="AB2148"/>
  <c r="AB2149"/>
  <c r="AB2151"/>
  <c r="AB2154"/>
  <c r="AB2156"/>
  <c r="AB2157"/>
  <c r="AB2161"/>
  <c r="AB2165"/>
  <c r="S2167"/>
  <c r="AB2168"/>
  <c r="S2171"/>
  <c r="AB2172"/>
  <c r="S2174"/>
  <c r="AB2174"/>
  <c r="S2175"/>
  <c r="AB2195"/>
  <c r="AB2197"/>
  <c r="AB2201"/>
  <c r="S2205"/>
  <c r="AB2205"/>
  <c r="AB2209"/>
  <c r="S2211"/>
  <c r="AB2213"/>
  <c r="S2213"/>
  <c r="S2217"/>
  <c r="S2219"/>
  <c r="AB2221"/>
  <c r="S2221"/>
  <c r="AB2224"/>
  <c r="AB2225"/>
  <c r="AB2228"/>
  <c r="S2229"/>
  <c r="AB2231"/>
  <c r="S2231"/>
  <c r="AB2232"/>
  <c r="S2235"/>
  <c r="AB2235"/>
  <c r="S2249"/>
  <c r="J1015"/>
  <c r="H1015"/>
  <c r="G1015"/>
  <c r="I1015"/>
  <c r="R1015"/>
  <c r="F1015"/>
  <c r="E1015"/>
  <c r="X1015"/>
  <c r="F1016"/>
  <c r="H1016"/>
  <c r="G1016"/>
  <c r="I1016"/>
  <c r="R1016"/>
  <c r="J1016"/>
  <c r="E1016"/>
  <c r="X1016"/>
  <c r="G1017"/>
  <c r="I1017"/>
  <c r="J1017"/>
  <c r="R1017"/>
  <c r="F1017"/>
  <c r="H1017"/>
  <c r="E1017"/>
  <c r="X1017"/>
  <c r="G1018"/>
  <c r="R1018"/>
  <c r="I1018"/>
  <c r="F1018"/>
  <c r="H1018"/>
  <c r="J1018"/>
  <c r="E1018"/>
  <c r="X1018"/>
  <c r="H1019"/>
  <c r="F1019"/>
  <c r="G1019"/>
  <c r="R1019"/>
  <c r="I1019"/>
  <c r="J1019"/>
  <c r="E1019"/>
  <c r="X1019"/>
  <c r="G1020"/>
  <c r="R1020"/>
  <c r="F1020"/>
  <c r="H1020"/>
  <c r="I1020"/>
  <c r="J1020"/>
  <c r="E1020"/>
  <c r="X1020"/>
  <c r="G1021"/>
  <c r="I1021"/>
  <c r="J1021"/>
  <c r="R1021"/>
  <c r="F1021"/>
  <c r="H1021"/>
  <c r="E1021"/>
  <c r="X1021"/>
  <c r="G1022"/>
  <c r="R1022"/>
  <c r="I1022"/>
  <c r="F1022"/>
  <c r="H1022"/>
  <c r="J1022"/>
  <c r="E1022"/>
  <c r="X1022"/>
  <c r="H1023"/>
  <c r="J1023"/>
  <c r="G1023"/>
  <c r="F1023"/>
  <c r="I1023"/>
  <c r="R1023"/>
  <c r="E1023"/>
  <c r="X1023"/>
  <c r="G1024"/>
  <c r="H1024"/>
  <c r="I1024"/>
  <c r="J1024"/>
  <c r="F1024"/>
  <c r="R1024"/>
  <c r="E1024"/>
  <c r="X1024"/>
  <c r="G1025"/>
  <c r="F1025"/>
  <c r="I1025"/>
  <c r="J1025"/>
  <c r="R1025"/>
  <c r="H1025"/>
  <c r="E1025"/>
  <c r="X1025"/>
  <c r="G1026"/>
  <c r="R1026"/>
  <c r="I1026"/>
  <c r="F1026"/>
  <c r="H1026"/>
  <c r="J1026"/>
  <c r="E1026"/>
  <c r="X1026"/>
  <c r="J1027"/>
  <c r="F1027"/>
  <c r="H1027"/>
  <c r="I1027"/>
  <c r="G1027"/>
  <c r="R1027"/>
  <c r="E1027"/>
  <c r="X1027"/>
  <c r="G1028"/>
  <c r="F1028"/>
  <c r="R1028"/>
  <c r="H1028"/>
  <c r="I1028"/>
  <c r="J1028"/>
  <c r="E1028"/>
  <c r="X1028"/>
  <c r="G1029"/>
  <c r="F1029"/>
  <c r="H1029"/>
  <c r="I1029"/>
  <c r="J1029"/>
  <c r="R1029"/>
  <c r="E1029"/>
  <c r="X1029"/>
  <c r="G1030"/>
  <c r="R1030"/>
  <c r="I1030"/>
  <c r="J1030"/>
  <c r="H1030"/>
  <c r="F1030"/>
  <c r="E1030"/>
  <c r="X1030"/>
  <c r="R1031"/>
  <c r="J1031"/>
  <c r="H1031"/>
  <c r="G1031"/>
  <c r="F1031"/>
  <c r="I1031"/>
  <c r="E1031"/>
  <c r="X1031"/>
  <c r="I1032"/>
  <c r="H1032"/>
  <c r="G1032"/>
  <c r="F1032"/>
  <c r="J1032"/>
  <c r="R1032"/>
  <c r="E1032"/>
  <c r="X1032"/>
  <c r="G1033"/>
  <c r="I1033"/>
  <c r="J1033"/>
  <c r="R1033"/>
  <c r="F1033"/>
  <c r="H1033"/>
  <c r="E1033"/>
  <c r="X1033"/>
  <c r="I1034"/>
  <c r="H1034"/>
  <c r="F1034"/>
  <c r="J1034"/>
  <c r="G1034"/>
  <c r="R1034"/>
  <c r="E1034"/>
  <c r="X1034"/>
  <c r="I1035"/>
  <c r="J1035"/>
  <c r="R1035"/>
  <c r="G1035"/>
  <c r="H1035"/>
  <c r="F1035"/>
  <c r="E1035"/>
  <c r="X1035"/>
  <c r="G1036"/>
  <c r="R1036"/>
  <c r="F1036"/>
  <c r="H1036"/>
  <c r="I1036"/>
  <c r="J1036"/>
  <c r="E1036"/>
  <c r="X1036"/>
  <c r="G1037"/>
  <c r="I1037"/>
  <c r="J1037"/>
  <c r="R1037"/>
  <c r="F1037"/>
  <c r="H1037"/>
  <c r="E1037"/>
  <c r="X1037"/>
  <c r="G1038"/>
  <c r="F1038"/>
  <c r="R1038"/>
  <c r="J1038"/>
  <c r="H1038"/>
  <c r="I1038"/>
  <c r="E1038"/>
  <c r="X1038"/>
  <c r="V1039"/>
  <c r="G1040"/>
  <c r="F1040"/>
  <c r="R1040"/>
  <c r="H1040"/>
  <c r="I1040"/>
  <c r="J1040"/>
  <c r="E1040"/>
  <c r="X1040" s="1"/>
  <c r="G1041"/>
  <c r="F1041"/>
  <c r="H1041"/>
  <c r="I1041"/>
  <c r="J1041"/>
  <c r="R1041"/>
  <c r="E1041"/>
  <c r="X1041" s="1"/>
  <c r="G1042"/>
  <c r="R1042"/>
  <c r="I1042"/>
  <c r="F1042"/>
  <c r="H1042"/>
  <c r="J1042"/>
  <c r="E1042"/>
  <c r="X1042" s="1"/>
  <c r="R1043"/>
  <c r="G1043"/>
  <c r="H1043"/>
  <c r="J1043"/>
  <c r="I1043"/>
  <c r="F1043"/>
  <c r="E1043"/>
  <c r="X1043" s="1"/>
  <c r="G1044"/>
  <c r="H1044"/>
  <c r="I1044"/>
  <c r="J1044"/>
  <c r="F1044"/>
  <c r="R1044"/>
  <c r="E1044"/>
  <c r="X1044" s="1"/>
  <c r="G1045"/>
  <c r="I1045"/>
  <c r="J1045"/>
  <c r="R1045"/>
  <c r="F1045"/>
  <c r="H1045"/>
  <c r="E1045"/>
  <c r="X1045" s="1"/>
  <c r="G1046"/>
  <c r="R1046"/>
  <c r="I1046"/>
  <c r="F1046"/>
  <c r="H1046"/>
  <c r="J1046"/>
  <c r="E1046"/>
  <c r="X1046" s="1"/>
  <c r="J1047"/>
  <c r="H1047"/>
  <c r="I1047"/>
  <c r="F1047"/>
  <c r="R1047"/>
  <c r="G1047"/>
  <c r="E1047"/>
  <c r="X1047" s="1"/>
  <c r="G1048"/>
  <c r="R1048"/>
  <c r="I1048"/>
  <c r="J1048"/>
  <c r="F1048"/>
  <c r="H1048"/>
  <c r="E1048"/>
  <c r="X1048" s="1"/>
  <c r="G1049"/>
  <c r="I1049"/>
  <c r="J1049"/>
  <c r="R1049"/>
  <c r="F1049"/>
  <c r="H1049"/>
  <c r="E1049"/>
  <c r="X1049" s="1"/>
  <c r="F1050"/>
  <c r="J1050"/>
  <c r="R1050"/>
  <c r="I1050"/>
  <c r="G1050"/>
  <c r="H1050"/>
  <c r="E1050"/>
  <c r="X1050" s="1"/>
  <c r="R1051"/>
  <c r="H1051"/>
  <c r="I1051"/>
  <c r="J1051"/>
  <c r="F1051"/>
  <c r="G1051"/>
  <c r="E1051"/>
  <c r="X1051" s="1"/>
  <c r="G1052"/>
  <c r="R1052"/>
  <c r="F1052"/>
  <c r="H1052"/>
  <c r="I1052"/>
  <c r="J1052"/>
  <c r="E1052"/>
  <c r="X1052" s="1"/>
  <c r="G1053"/>
  <c r="I1053"/>
  <c r="J1053"/>
  <c r="R1053"/>
  <c r="F1053"/>
  <c r="H1053"/>
  <c r="E1053"/>
  <c r="X1053" s="1"/>
  <c r="R1054"/>
  <c r="H1054"/>
  <c r="G1054"/>
  <c r="J1054"/>
  <c r="F1054"/>
  <c r="I1054"/>
  <c r="E1054"/>
  <c r="X1054" s="1"/>
  <c r="R1055"/>
  <c r="H1055"/>
  <c r="F1055"/>
  <c r="G1055"/>
  <c r="I1055"/>
  <c r="J1055"/>
  <c r="E1055"/>
  <c r="X1055" s="1"/>
  <c r="G1056"/>
  <c r="F1056"/>
  <c r="R1056"/>
  <c r="H1056"/>
  <c r="I1056"/>
  <c r="J1056"/>
  <c r="E1056"/>
  <c r="X1056" s="1"/>
  <c r="G1057"/>
  <c r="F1057"/>
  <c r="H1057"/>
  <c r="I1057"/>
  <c r="J1057"/>
  <c r="R1057"/>
  <c r="E1057"/>
  <c r="X1057" s="1"/>
  <c r="G1058"/>
  <c r="R1058"/>
  <c r="I1058"/>
  <c r="H1058"/>
  <c r="J1058"/>
  <c r="F1058"/>
  <c r="E1058"/>
  <c r="X1058" s="1"/>
  <c r="H1059"/>
  <c r="J1059"/>
  <c r="I1059"/>
  <c r="G1059"/>
  <c r="R1059"/>
  <c r="F1059"/>
  <c r="E1059"/>
  <c r="X1059" s="1"/>
  <c r="G1060"/>
  <c r="H1060"/>
  <c r="I1060"/>
  <c r="J1060"/>
  <c r="F1060"/>
  <c r="R1060"/>
  <c r="E1060"/>
  <c r="X1060" s="1"/>
  <c r="G1061"/>
  <c r="I1061"/>
  <c r="J1061"/>
  <c r="R1061"/>
  <c r="F1061"/>
  <c r="H1061"/>
  <c r="E1061"/>
  <c r="X1061" s="1"/>
  <c r="G1062"/>
  <c r="R1062"/>
  <c r="I1062"/>
  <c r="F1062"/>
  <c r="J1062"/>
  <c r="H1062"/>
  <c r="E1062"/>
  <c r="X1062" s="1"/>
  <c r="R1063"/>
  <c r="H1063"/>
  <c r="G1063"/>
  <c r="F1063"/>
  <c r="I1063"/>
  <c r="J1063"/>
  <c r="E1063"/>
  <c r="X1063" s="1"/>
  <c r="G1064"/>
  <c r="R1064"/>
  <c r="J1064"/>
  <c r="F1064"/>
  <c r="H1064"/>
  <c r="I1064"/>
  <c r="E1064"/>
  <c r="X1064" s="1"/>
  <c r="G1065"/>
  <c r="I1065"/>
  <c r="J1065"/>
  <c r="R1065"/>
  <c r="F1065"/>
  <c r="H1065"/>
  <c r="E1065"/>
  <c r="X1065" s="1"/>
  <c r="I1066"/>
  <c r="H1066"/>
  <c r="G1066"/>
  <c r="R1066"/>
  <c r="J1066"/>
  <c r="F1066"/>
  <c r="E1066"/>
  <c r="X1066" s="1"/>
  <c r="V1067"/>
  <c r="G1068"/>
  <c r="R1068"/>
  <c r="F1068"/>
  <c r="H1068"/>
  <c r="I1068"/>
  <c r="J1068"/>
  <c r="E1068"/>
  <c r="X1068" s="1"/>
  <c r="G1069"/>
  <c r="I1069"/>
  <c r="J1069"/>
  <c r="R1069"/>
  <c r="F1069"/>
  <c r="H1069"/>
  <c r="E1069"/>
  <c r="X1069" s="1"/>
  <c r="H1070"/>
  <c r="G1070"/>
  <c r="J1070"/>
  <c r="R1070"/>
  <c r="I1070"/>
  <c r="F1070"/>
  <c r="E1070"/>
  <c r="X1070" s="1"/>
  <c r="I1071"/>
  <c r="F1071"/>
  <c r="J1071"/>
  <c r="G1071"/>
  <c r="R1071"/>
  <c r="H1071"/>
  <c r="E1071"/>
  <c r="X1071" s="1"/>
  <c r="G1072"/>
  <c r="F1072"/>
  <c r="R1072"/>
  <c r="H1072"/>
  <c r="I1072"/>
  <c r="J1072"/>
  <c r="E1072"/>
  <c r="X1072" s="1"/>
  <c r="F1073"/>
  <c r="J1073"/>
  <c r="G1073"/>
  <c r="R1073"/>
  <c r="I1073"/>
  <c r="H1073"/>
  <c r="E1073"/>
  <c r="X1073" s="1"/>
  <c r="G1074"/>
  <c r="R1074"/>
  <c r="I1074"/>
  <c r="J1074"/>
  <c r="F1074"/>
  <c r="H1074"/>
  <c r="E1074"/>
  <c r="X1074" s="1"/>
  <c r="G1075"/>
  <c r="J1075"/>
  <c r="I1075"/>
  <c r="R1075"/>
  <c r="F1075"/>
  <c r="H1075"/>
  <c r="E1075"/>
  <c r="X1075" s="1"/>
  <c r="G1076"/>
  <c r="H1076"/>
  <c r="I1076"/>
  <c r="J1076"/>
  <c r="F1076"/>
  <c r="R1076"/>
  <c r="E1076"/>
  <c r="X1076" s="1"/>
  <c r="G1077"/>
  <c r="I1077"/>
  <c r="J1077"/>
  <c r="R1077"/>
  <c r="F1077"/>
  <c r="H1077"/>
  <c r="E1077"/>
  <c r="X1077" s="1"/>
  <c r="G1078"/>
  <c r="F1078"/>
  <c r="J1078"/>
  <c r="R1078"/>
  <c r="I1078"/>
  <c r="H1078"/>
  <c r="E1078"/>
  <c r="X1078" s="1"/>
  <c r="I1079"/>
  <c r="H1079"/>
  <c r="G1079"/>
  <c r="R1079"/>
  <c r="F1079"/>
  <c r="J1079"/>
  <c r="E1079"/>
  <c r="X1079" s="1"/>
  <c r="I1080"/>
  <c r="H1080"/>
  <c r="J1080"/>
  <c r="R1080"/>
  <c r="G1080"/>
  <c r="F1080"/>
  <c r="E1080"/>
  <c r="X1080" s="1"/>
  <c r="G1081"/>
  <c r="I1081"/>
  <c r="J1081"/>
  <c r="R1081"/>
  <c r="F1081"/>
  <c r="H1081"/>
  <c r="E1081"/>
  <c r="X1081" s="1"/>
  <c r="G1082"/>
  <c r="R1082"/>
  <c r="I1082"/>
  <c r="J1082"/>
  <c r="H1082"/>
  <c r="F1082"/>
  <c r="E1082"/>
  <c r="X1082" s="1"/>
  <c r="I1083"/>
  <c r="J1083"/>
  <c r="H1083"/>
  <c r="G1083"/>
  <c r="R1083"/>
  <c r="F1083"/>
  <c r="E1083"/>
  <c r="X1083" s="1"/>
  <c r="G1084"/>
  <c r="R1084"/>
  <c r="F1084"/>
  <c r="H1084"/>
  <c r="I1084"/>
  <c r="J1084"/>
  <c r="E1084"/>
  <c r="X1084" s="1"/>
  <c r="G1085"/>
  <c r="R1085"/>
  <c r="J1085"/>
  <c r="I1085"/>
  <c r="H1085"/>
  <c r="F1085"/>
  <c r="E1085"/>
  <c r="X1085" s="1"/>
  <c r="G1086"/>
  <c r="R1086"/>
  <c r="I1086"/>
  <c r="H1086"/>
  <c r="J1086"/>
  <c r="F1086"/>
  <c r="E1086"/>
  <c r="X1086" s="1"/>
  <c r="F1087"/>
  <c r="J1087"/>
  <c r="I1087"/>
  <c r="H1087"/>
  <c r="G1087"/>
  <c r="R1087"/>
  <c r="E1087"/>
  <c r="X1087" s="1"/>
  <c r="G1088"/>
  <c r="F1088"/>
  <c r="R1088"/>
  <c r="H1088"/>
  <c r="I1088"/>
  <c r="J1088"/>
  <c r="E1088"/>
  <c r="X1088" s="1"/>
  <c r="G1089"/>
  <c r="F1089"/>
  <c r="H1089"/>
  <c r="I1089"/>
  <c r="J1089"/>
  <c r="R1089"/>
  <c r="E1089"/>
  <c r="X1089" s="1"/>
  <c r="G1090"/>
  <c r="R1090"/>
  <c r="I1090"/>
  <c r="F1090"/>
  <c r="J1090"/>
  <c r="H1090"/>
  <c r="E1090"/>
  <c r="X1090" s="1"/>
  <c r="G1091"/>
  <c r="F1091"/>
  <c r="R1091"/>
  <c r="I1091"/>
  <c r="H1091"/>
  <c r="J1091"/>
  <c r="E1091"/>
  <c r="X1091" s="1"/>
  <c r="G1092"/>
  <c r="H1092"/>
  <c r="I1092"/>
  <c r="J1092"/>
  <c r="F1092"/>
  <c r="R1092"/>
  <c r="E1092"/>
  <c r="X1092" s="1"/>
  <c r="G1093"/>
  <c r="I1093"/>
  <c r="J1093"/>
  <c r="R1093"/>
  <c r="F1093"/>
  <c r="H1093"/>
  <c r="E1093"/>
  <c r="X1093" s="1"/>
  <c r="H1094"/>
  <c r="G1094"/>
  <c r="F1094"/>
  <c r="J1094"/>
  <c r="I1094"/>
  <c r="R1094"/>
  <c r="E1094"/>
  <c r="X1094" s="1"/>
  <c r="R1095"/>
  <c r="G1095"/>
  <c r="I1095"/>
  <c r="H1095"/>
  <c r="F1095"/>
  <c r="J1095"/>
  <c r="E1095"/>
  <c r="X1095" s="1"/>
  <c r="R1096"/>
  <c r="I1096"/>
  <c r="J1096"/>
  <c r="H1096"/>
  <c r="G1096"/>
  <c r="F1096"/>
  <c r="E1096"/>
  <c r="X1096" s="1"/>
  <c r="G1097"/>
  <c r="I1097"/>
  <c r="J1097"/>
  <c r="R1097"/>
  <c r="H1097"/>
  <c r="F1097"/>
  <c r="E1097"/>
  <c r="X1097" s="1"/>
  <c r="G1098"/>
  <c r="R1098"/>
  <c r="I1098"/>
  <c r="H1098"/>
  <c r="F1098"/>
  <c r="J1098"/>
  <c r="E1098"/>
  <c r="X1098" s="1"/>
  <c r="R1099"/>
  <c r="F1099"/>
  <c r="G1099"/>
  <c r="J1099"/>
  <c r="H1099"/>
  <c r="I1099"/>
  <c r="E1099"/>
  <c r="X1099" s="1"/>
  <c r="G1100"/>
  <c r="R1100"/>
  <c r="F1100"/>
  <c r="H1100"/>
  <c r="I1100"/>
  <c r="J1100"/>
  <c r="E1100"/>
  <c r="X1100" s="1"/>
  <c r="G1101"/>
  <c r="I1101"/>
  <c r="J1101"/>
  <c r="R1101"/>
  <c r="F1101"/>
  <c r="H1101"/>
  <c r="E1101"/>
  <c r="X1101" s="1"/>
  <c r="G1102"/>
  <c r="R1102"/>
  <c r="I1102"/>
  <c r="J1102"/>
  <c r="F1102"/>
  <c r="H1102"/>
  <c r="E1102"/>
  <c r="X1102" s="1"/>
  <c r="V1103"/>
  <c r="G1104"/>
  <c r="F1104"/>
  <c r="R1104"/>
  <c r="H1104"/>
  <c r="I1104"/>
  <c r="J1104"/>
  <c r="E1104"/>
  <c r="X1104" s="1"/>
  <c r="G1105"/>
  <c r="F1105"/>
  <c r="H1105"/>
  <c r="I1105"/>
  <c r="J1105"/>
  <c r="R1105"/>
  <c r="E1105"/>
  <c r="X1105" s="1"/>
  <c r="F1106"/>
  <c r="R1106"/>
  <c r="J1106"/>
  <c r="G1106"/>
  <c r="H1106"/>
  <c r="I1106"/>
  <c r="E1106"/>
  <c r="X1106" s="1"/>
  <c r="J1107"/>
  <c r="H1107"/>
  <c r="F1107"/>
  <c r="R1107"/>
  <c r="G1107"/>
  <c r="I1107"/>
  <c r="E1107"/>
  <c r="X1107" s="1"/>
  <c r="G1108"/>
  <c r="H1108"/>
  <c r="I1108"/>
  <c r="J1108"/>
  <c r="F1108"/>
  <c r="R1108"/>
  <c r="E1108"/>
  <c r="X1108" s="1"/>
  <c r="J1109"/>
  <c r="G1109"/>
  <c r="H1109"/>
  <c r="I1109"/>
  <c r="R1109"/>
  <c r="F1109"/>
  <c r="E1109"/>
  <c r="X1109" s="1"/>
  <c r="G1110"/>
  <c r="R1110"/>
  <c r="I1110"/>
  <c r="F1110"/>
  <c r="J1110"/>
  <c r="H1110"/>
  <c r="E1110"/>
  <c r="X1110" s="1"/>
  <c r="R1111"/>
  <c r="H1111"/>
  <c r="G1111"/>
  <c r="J1111"/>
  <c r="I1111"/>
  <c r="F1111"/>
  <c r="E1111"/>
  <c r="X1111" s="1"/>
  <c r="I1112"/>
  <c r="J1112"/>
  <c r="R1112"/>
  <c r="G1112"/>
  <c r="F1112"/>
  <c r="H1112"/>
  <c r="E1112"/>
  <c r="X1112" s="1"/>
  <c r="G1113"/>
  <c r="I1113"/>
  <c r="J1113"/>
  <c r="R1113"/>
  <c r="F1113"/>
  <c r="H1113"/>
  <c r="E1113"/>
  <c r="X1113" s="1"/>
  <c r="H1114"/>
  <c r="G1114"/>
  <c r="J1114"/>
  <c r="F1114"/>
  <c r="I1114"/>
  <c r="R1114"/>
  <c r="E1114"/>
  <c r="X1114" s="1"/>
  <c r="F1115"/>
  <c r="J1115"/>
  <c r="H1115"/>
  <c r="G1115"/>
  <c r="I1115"/>
  <c r="R1115"/>
  <c r="E1115"/>
  <c r="X1115" s="1"/>
  <c r="G1116"/>
  <c r="R1116"/>
  <c r="F1116"/>
  <c r="H1116"/>
  <c r="I1116"/>
  <c r="J1116"/>
  <c r="E1116"/>
  <c r="X1116" s="1"/>
  <c r="G1117"/>
  <c r="I1117"/>
  <c r="J1117"/>
  <c r="R1117"/>
  <c r="F1117"/>
  <c r="H1117"/>
  <c r="E1117"/>
  <c r="X1117" s="1"/>
  <c r="G1118"/>
  <c r="R1118"/>
  <c r="I1118"/>
  <c r="J1118"/>
  <c r="H1118"/>
  <c r="F1118"/>
  <c r="E1118"/>
  <c r="X1118" s="1"/>
  <c r="I1119"/>
  <c r="H1119"/>
  <c r="F1119"/>
  <c r="R1119"/>
  <c r="G1119"/>
  <c r="J1119"/>
  <c r="E1119"/>
  <c r="X1119" s="1"/>
  <c r="G1120"/>
  <c r="F1120"/>
  <c r="R1120"/>
  <c r="H1120"/>
  <c r="I1120"/>
  <c r="J1120"/>
  <c r="E1120"/>
  <c r="X1120" s="1"/>
  <c r="G1121"/>
  <c r="F1121"/>
  <c r="H1121"/>
  <c r="I1121"/>
  <c r="J1121"/>
  <c r="R1121"/>
  <c r="E1121"/>
  <c r="X1121" s="1"/>
  <c r="F1122"/>
  <c r="I1122"/>
  <c r="H1122"/>
  <c r="G1122"/>
  <c r="J1122"/>
  <c r="R1122"/>
  <c r="E1122"/>
  <c r="X1122" s="1"/>
  <c r="R1123"/>
  <c r="F1123"/>
  <c r="J1123"/>
  <c r="I1123"/>
  <c r="G1123"/>
  <c r="H1123"/>
  <c r="E1123"/>
  <c r="X1123" s="1"/>
  <c r="G1124"/>
  <c r="H1124"/>
  <c r="I1124"/>
  <c r="J1124"/>
  <c r="F1124"/>
  <c r="R1124"/>
  <c r="E1124"/>
  <c r="X1124" s="1"/>
  <c r="F1125"/>
  <c r="G1125"/>
  <c r="I1125"/>
  <c r="J1125"/>
  <c r="R1125"/>
  <c r="H1125"/>
  <c r="E1125"/>
  <c r="X1125" s="1"/>
  <c r="G1126"/>
  <c r="R1126"/>
  <c r="I1126"/>
  <c r="J1126"/>
  <c r="F1126"/>
  <c r="H1126"/>
  <c r="E1126"/>
  <c r="X1126" s="1"/>
  <c r="I1127"/>
  <c r="R1127"/>
  <c r="G1127"/>
  <c r="J1127"/>
  <c r="F1127"/>
  <c r="H1127"/>
  <c r="E1127"/>
  <c r="X1127" s="1"/>
  <c r="H1128"/>
  <c r="R1128"/>
  <c r="J1128"/>
  <c r="G1128"/>
  <c r="I1128"/>
  <c r="F1128"/>
  <c r="E1128"/>
  <c r="X1128" s="1"/>
  <c r="G1129"/>
  <c r="I1129"/>
  <c r="J1129"/>
  <c r="R1129"/>
  <c r="F1129"/>
  <c r="H1129"/>
  <c r="E1129"/>
  <c r="X1129" s="1"/>
  <c r="F1130"/>
  <c r="H1130"/>
  <c r="G1130"/>
  <c r="J1130"/>
  <c r="R1130"/>
  <c r="I1130"/>
  <c r="E1130"/>
  <c r="X1130" s="1"/>
  <c r="G1131"/>
  <c r="F1131"/>
  <c r="H1131"/>
  <c r="J1131"/>
  <c r="I1131"/>
  <c r="R1131"/>
  <c r="E1131"/>
  <c r="X1131" s="1"/>
  <c r="F1132"/>
  <c r="I1132"/>
  <c r="G1132"/>
  <c r="H1132"/>
  <c r="J1132"/>
  <c r="R1132"/>
  <c r="E1132"/>
  <c r="X1132" s="1"/>
  <c r="R1133"/>
  <c r="G1133"/>
  <c r="F1133"/>
  <c r="I1133"/>
  <c r="H1133"/>
  <c r="J1133"/>
  <c r="E1133"/>
  <c r="X1133" s="1"/>
  <c r="G1134"/>
  <c r="H1134"/>
  <c r="F1134"/>
  <c r="I1134"/>
  <c r="J1134"/>
  <c r="R1134"/>
  <c r="E1134"/>
  <c r="X1134" s="1"/>
  <c r="G1135"/>
  <c r="F1135"/>
  <c r="R1135"/>
  <c r="J1135"/>
  <c r="I1135"/>
  <c r="H1135"/>
  <c r="E1135"/>
  <c r="X1135" s="1"/>
  <c r="F1136"/>
  <c r="R1136"/>
  <c r="H1136"/>
  <c r="J1136"/>
  <c r="G1136"/>
  <c r="I1136"/>
  <c r="E1136"/>
  <c r="X1136" s="1"/>
  <c r="R1137"/>
  <c r="I1137"/>
  <c r="J1137"/>
  <c r="G1137"/>
  <c r="H1137"/>
  <c r="F1137"/>
  <c r="E1137"/>
  <c r="X1137" s="1"/>
  <c r="G1138"/>
  <c r="F1138"/>
  <c r="H1138"/>
  <c r="I1138"/>
  <c r="J1138"/>
  <c r="R1138"/>
  <c r="E1138"/>
  <c r="X1138" s="1"/>
  <c r="G1139"/>
  <c r="R1139"/>
  <c r="H1139"/>
  <c r="F1139"/>
  <c r="I1139"/>
  <c r="J1139"/>
  <c r="E1139"/>
  <c r="X1139" s="1"/>
  <c r="I1140"/>
  <c r="G1140"/>
  <c r="J1140"/>
  <c r="H1140"/>
  <c r="R1140"/>
  <c r="F1140"/>
  <c r="E1140"/>
  <c r="X1140" s="1"/>
  <c r="G1141"/>
  <c r="I1141"/>
  <c r="J1141"/>
  <c r="R1141"/>
  <c r="F1141"/>
  <c r="H1141"/>
  <c r="E1141"/>
  <c r="X1141" s="1"/>
  <c r="G1142"/>
  <c r="R1142"/>
  <c r="F1142"/>
  <c r="H1142"/>
  <c r="I1142"/>
  <c r="J1142"/>
  <c r="E1142"/>
  <c r="X1142" s="1"/>
  <c r="V1143"/>
  <c r="F1144"/>
  <c r="R1144"/>
  <c r="J1144"/>
  <c r="G1144"/>
  <c r="H1144"/>
  <c r="I1144"/>
  <c r="E1144"/>
  <c r="X1144" s="1"/>
  <c r="R1145"/>
  <c r="I1145"/>
  <c r="G1145"/>
  <c r="J1145"/>
  <c r="H1145"/>
  <c r="F1145"/>
  <c r="E1145"/>
  <c r="X1145" s="1"/>
  <c r="G1146"/>
  <c r="I1146"/>
  <c r="F1146"/>
  <c r="J1146"/>
  <c r="H1146"/>
  <c r="R1146"/>
  <c r="E1146"/>
  <c r="X1146" s="1"/>
  <c r="G1147"/>
  <c r="F1147"/>
  <c r="H1147"/>
  <c r="J1147"/>
  <c r="I1147"/>
  <c r="R1147"/>
  <c r="E1147"/>
  <c r="X1147" s="1"/>
  <c r="H1148"/>
  <c r="G1148"/>
  <c r="F1148"/>
  <c r="I1148"/>
  <c r="J1148"/>
  <c r="R1148"/>
  <c r="E1148"/>
  <c r="X1148" s="1"/>
  <c r="G1149"/>
  <c r="J1149"/>
  <c r="I1149"/>
  <c r="R1149"/>
  <c r="F1149"/>
  <c r="H1149"/>
  <c r="E1149"/>
  <c r="X1149" s="1"/>
  <c r="G1150"/>
  <c r="F1150"/>
  <c r="I1150"/>
  <c r="J1150"/>
  <c r="R1150"/>
  <c r="H1150"/>
  <c r="E1150"/>
  <c r="X1150" s="1"/>
  <c r="G1151"/>
  <c r="F1151"/>
  <c r="R1151"/>
  <c r="I1151"/>
  <c r="H1151"/>
  <c r="J1151"/>
  <c r="E1151"/>
  <c r="X1151" s="1"/>
  <c r="G1152"/>
  <c r="F1152"/>
  <c r="H1152"/>
  <c r="I1152"/>
  <c r="J1152"/>
  <c r="R1152"/>
  <c r="E1152"/>
  <c r="X1152" s="1"/>
  <c r="G1153"/>
  <c r="I1153"/>
  <c r="H1153"/>
  <c r="J1153"/>
  <c r="F1153"/>
  <c r="R1153"/>
  <c r="E1153"/>
  <c r="X1153" s="1"/>
  <c r="G1154"/>
  <c r="I1154"/>
  <c r="J1154"/>
  <c r="R1154"/>
  <c r="H1154"/>
  <c r="F1154"/>
  <c r="E1154"/>
  <c r="X1154" s="1"/>
  <c r="G1155"/>
  <c r="R1155"/>
  <c r="F1155"/>
  <c r="H1155"/>
  <c r="I1155"/>
  <c r="J1155"/>
  <c r="E1155"/>
  <c r="X1155" s="1"/>
  <c r="G1156"/>
  <c r="F1156"/>
  <c r="I1156"/>
  <c r="J1156"/>
  <c r="R1156"/>
  <c r="H1156"/>
  <c r="E1156"/>
  <c r="X1156" s="1"/>
  <c r="F1157"/>
  <c r="I1157"/>
  <c r="G1157"/>
  <c r="R1157"/>
  <c r="H1157"/>
  <c r="J1157"/>
  <c r="E1157"/>
  <c r="X1157" s="1"/>
  <c r="G1158"/>
  <c r="F1158"/>
  <c r="I1158"/>
  <c r="R1158"/>
  <c r="J1158"/>
  <c r="H1158"/>
  <c r="E1158"/>
  <c r="X1158" s="1"/>
  <c r="G1159"/>
  <c r="F1159"/>
  <c r="H1159"/>
  <c r="R1159"/>
  <c r="I1159"/>
  <c r="J1159"/>
  <c r="E1159"/>
  <c r="X1159" s="1"/>
  <c r="G1160"/>
  <c r="F1160"/>
  <c r="J1160"/>
  <c r="H1160"/>
  <c r="R1160"/>
  <c r="I1160"/>
  <c r="E1160"/>
  <c r="X1160" s="1"/>
  <c r="J1161"/>
  <c r="I1161"/>
  <c r="R1161"/>
  <c r="F1161"/>
  <c r="G1161"/>
  <c r="H1161"/>
  <c r="E1161"/>
  <c r="X1161" s="1"/>
  <c r="G1162"/>
  <c r="R1162"/>
  <c r="F1162"/>
  <c r="I1162"/>
  <c r="J1162"/>
  <c r="H1162"/>
  <c r="E1162"/>
  <c r="X1162" s="1"/>
  <c r="H1163"/>
  <c r="F1163"/>
  <c r="J1163"/>
  <c r="G1163"/>
  <c r="R1163"/>
  <c r="I1163"/>
  <c r="E1163"/>
  <c r="X1163" s="1"/>
  <c r="G1164"/>
  <c r="I1164"/>
  <c r="J1164"/>
  <c r="R1164"/>
  <c r="F1164"/>
  <c r="H1164"/>
  <c r="E1164"/>
  <c r="X1164" s="1"/>
  <c r="G1165"/>
  <c r="F1165"/>
  <c r="R1165"/>
  <c r="J1165"/>
  <c r="I1165"/>
  <c r="H1165"/>
  <c r="E1165"/>
  <c r="X1165" s="1"/>
  <c r="F1166"/>
  <c r="I1166"/>
  <c r="H1166"/>
  <c r="R1166"/>
  <c r="G1166"/>
  <c r="J1166"/>
  <c r="E1166"/>
  <c r="X1166" s="1"/>
  <c r="V1167"/>
  <c r="G1168"/>
  <c r="J1168"/>
  <c r="H1168"/>
  <c r="R1168"/>
  <c r="I1168"/>
  <c r="F1168"/>
  <c r="E1168"/>
  <c r="X1168" s="1"/>
  <c r="V1169"/>
  <c r="I1170"/>
  <c r="H1170"/>
  <c r="R1170"/>
  <c r="G1170"/>
  <c r="J1170"/>
  <c r="F1170"/>
  <c r="E1170"/>
  <c r="X1170" s="1"/>
  <c r="G1171"/>
  <c r="F1171"/>
  <c r="H1171"/>
  <c r="R1171"/>
  <c r="I1171"/>
  <c r="J1171"/>
  <c r="E1171"/>
  <c r="X1171" s="1"/>
  <c r="G1172"/>
  <c r="H1172"/>
  <c r="F1172"/>
  <c r="I1172"/>
  <c r="R1172"/>
  <c r="J1172"/>
  <c r="E1172"/>
  <c r="X1172" s="1"/>
  <c r="H1173"/>
  <c r="J1173"/>
  <c r="G1173"/>
  <c r="R1173"/>
  <c r="F1173"/>
  <c r="I1173"/>
  <c r="E1173"/>
  <c r="X1173" s="1"/>
  <c r="G1174"/>
  <c r="F1174"/>
  <c r="I1174"/>
  <c r="J1174"/>
  <c r="R1174"/>
  <c r="H1174"/>
  <c r="E1174"/>
  <c r="X1174" s="1"/>
  <c r="G1175"/>
  <c r="F1175"/>
  <c r="I1175"/>
  <c r="J1175"/>
  <c r="H1175"/>
  <c r="R1175"/>
  <c r="E1175"/>
  <c r="X1175" s="1"/>
  <c r="G1176"/>
  <c r="F1176"/>
  <c r="H1176"/>
  <c r="I1176"/>
  <c r="J1176"/>
  <c r="R1176"/>
  <c r="E1176"/>
  <c r="X1176" s="1"/>
  <c r="G1177"/>
  <c r="F1177"/>
  <c r="I1177"/>
  <c r="R1177"/>
  <c r="H1177"/>
  <c r="J1177"/>
  <c r="E1177"/>
  <c r="X1177" s="1"/>
  <c r="G1178"/>
  <c r="I1178"/>
  <c r="R1178"/>
  <c r="J1178"/>
  <c r="H1178"/>
  <c r="F1178"/>
  <c r="E1178"/>
  <c r="X1178" s="1"/>
  <c r="F1179"/>
  <c r="I1179"/>
  <c r="J1179"/>
  <c r="G1179"/>
  <c r="R1179"/>
  <c r="H1179"/>
  <c r="E1179"/>
  <c r="X1179" s="1"/>
  <c r="R1180"/>
  <c r="I1180"/>
  <c r="G1180"/>
  <c r="J1180"/>
  <c r="F1180"/>
  <c r="H1180"/>
  <c r="E1180"/>
  <c r="X1180" s="1"/>
  <c r="G1181"/>
  <c r="J1181"/>
  <c r="H1181"/>
  <c r="F1181"/>
  <c r="R1181"/>
  <c r="I1181"/>
  <c r="E1181"/>
  <c r="X1181" s="1"/>
  <c r="R1182"/>
  <c r="F1182"/>
  <c r="H1182"/>
  <c r="G1182"/>
  <c r="I1182"/>
  <c r="J1182"/>
  <c r="E1182"/>
  <c r="X1182" s="1"/>
  <c r="G1183"/>
  <c r="H1183"/>
  <c r="I1183"/>
  <c r="J1183"/>
  <c r="F1183"/>
  <c r="R1183"/>
  <c r="E1183"/>
  <c r="X1183" s="1"/>
  <c r="G1184"/>
  <c r="F1184"/>
  <c r="H1184"/>
  <c r="I1184"/>
  <c r="R1184"/>
  <c r="J1184"/>
  <c r="E1184"/>
  <c r="X1184" s="1"/>
  <c r="G1185"/>
  <c r="F1185"/>
  <c r="I1185"/>
  <c r="H1185"/>
  <c r="R1185"/>
  <c r="J1185"/>
  <c r="E1185"/>
  <c r="X1185" s="1"/>
  <c r="G1186"/>
  <c r="I1186"/>
  <c r="J1186"/>
  <c r="R1186"/>
  <c r="H1186"/>
  <c r="F1186"/>
  <c r="E1186"/>
  <c r="X1186" s="1"/>
  <c r="V1187"/>
  <c r="V1188"/>
  <c r="I1189"/>
  <c r="G1189"/>
  <c r="R1189"/>
  <c r="J1189"/>
  <c r="F1189"/>
  <c r="H1189"/>
  <c r="E1189"/>
  <c r="X1189" s="1"/>
  <c r="R1190"/>
  <c r="H1190"/>
  <c r="I1190"/>
  <c r="G1190"/>
  <c r="J1190"/>
  <c r="F1190"/>
  <c r="E1190"/>
  <c r="X1190" s="1"/>
  <c r="G1191"/>
  <c r="F1191"/>
  <c r="H1191"/>
  <c r="R1191"/>
  <c r="I1191"/>
  <c r="J1191"/>
  <c r="E1191"/>
  <c r="X1191" s="1"/>
  <c r="R1192"/>
  <c r="H1192"/>
  <c r="I1192"/>
  <c r="G1192"/>
  <c r="J1192"/>
  <c r="F1192"/>
  <c r="E1192"/>
  <c r="X1192" s="1"/>
  <c r="H1193"/>
  <c r="G1193"/>
  <c r="J1193"/>
  <c r="I1193"/>
  <c r="R1193"/>
  <c r="F1193"/>
  <c r="E1193"/>
  <c r="X1193" s="1"/>
  <c r="J1194"/>
  <c r="I1194"/>
  <c r="H1194"/>
  <c r="G1194"/>
  <c r="R1194"/>
  <c r="F1194"/>
  <c r="E1194"/>
  <c r="X1194" s="1"/>
  <c r="R1195"/>
  <c r="I1195"/>
  <c r="J1195"/>
  <c r="G1195"/>
  <c r="H1195"/>
  <c r="F1195"/>
  <c r="E1195"/>
  <c r="X1195" s="1"/>
  <c r="G1196"/>
  <c r="I1196"/>
  <c r="F1196"/>
  <c r="H1196"/>
  <c r="R1196"/>
  <c r="J1196"/>
  <c r="E1196"/>
  <c r="X1196" s="1"/>
  <c r="H1197"/>
  <c r="I1197"/>
  <c r="G1197"/>
  <c r="J1197"/>
  <c r="F1197"/>
  <c r="R1197"/>
  <c r="E1197"/>
  <c r="X1197" s="1"/>
  <c r="G1198"/>
  <c r="I1198"/>
  <c r="F1198"/>
  <c r="J1198"/>
  <c r="R1198"/>
  <c r="H1198"/>
  <c r="E1198"/>
  <c r="X1198" s="1"/>
  <c r="G1199"/>
  <c r="F1199"/>
  <c r="H1199"/>
  <c r="R1199"/>
  <c r="I1199"/>
  <c r="J1199"/>
  <c r="E1199"/>
  <c r="X1199" s="1"/>
  <c r="G1200"/>
  <c r="J1200"/>
  <c r="H1200"/>
  <c r="F1200"/>
  <c r="I1200"/>
  <c r="R1200"/>
  <c r="E1200"/>
  <c r="X1200" s="1"/>
  <c r="R1201"/>
  <c r="H1201"/>
  <c r="I1201"/>
  <c r="G1201"/>
  <c r="J1201"/>
  <c r="F1201"/>
  <c r="E1201"/>
  <c r="X1201" s="1"/>
  <c r="I1202"/>
  <c r="H1202"/>
  <c r="G1202"/>
  <c r="F1202"/>
  <c r="R1202"/>
  <c r="J1202"/>
  <c r="E1202"/>
  <c r="X1202" s="1"/>
  <c r="R1203"/>
  <c r="G1203"/>
  <c r="F1203"/>
  <c r="H1203"/>
  <c r="J1203"/>
  <c r="I1203"/>
  <c r="E1203"/>
  <c r="X1203" s="1"/>
  <c r="G1204"/>
  <c r="I1204"/>
  <c r="J1204"/>
  <c r="R1204"/>
  <c r="F1204"/>
  <c r="H1204"/>
  <c r="E1204"/>
  <c r="X1204" s="1"/>
  <c r="R1205"/>
  <c r="F1205"/>
  <c r="H1205"/>
  <c r="G1205"/>
  <c r="I1205"/>
  <c r="J1205"/>
  <c r="E1205"/>
  <c r="X1205" s="1"/>
  <c r="R1206"/>
  <c r="I1206"/>
  <c r="G1206"/>
  <c r="J1206"/>
  <c r="H1206"/>
  <c r="F1206"/>
  <c r="E1206"/>
  <c r="X1206" s="1"/>
  <c r="G1207"/>
  <c r="F1207"/>
  <c r="I1207"/>
  <c r="J1207"/>
  <c r="H1207"/>
  <c r="R1207"/>
  <c r="E1207"/>
  <c r="X1207" s="1"/>
  <c r="G1208"/>
  <c r="F1208"/>
  <c r="H1208"/>
  <c r="I1208"/>
  <c r="J1208"/>
  <c r="R1208"/>
  <c r="E1208"/>
  <c r="X1208" s="1"/>
  <c r="G1209"/>
  <c r="F1209"/>
  <c r="H1209"/>
  <c r="I1209"/>
  <c r="J1209"/>
  <c r="R1209"/>
  <c r="E1209"/>
  <c r="X1209" s="1"/>
  <c r="I1210"/>
  <c r="R1210"/>
  <c r="G1210"/>
  <c r="F1210"/>
  <c r="J1210"/>
  <c r="H1210"/>
  <c r="E1210"/>
  <c r="X1210" s="1"/>
  <c r="G1211"/>
  <c r="F1211"/>
  <c r="H1211"/>
  <c r="R1211"/>
  <c r="I1211"/>
  <c r="J1211"/>
  <c r="E1211"/>
  <c r="X1211" s="1"/>
  <c r="G1212"/>
  <c r="J1212"/>
  <c r="F1212"/>
  <c r="H1212"/>
  <c r="R1212"/>
  <c r="I1212"/>
  <c r="E1212"/>
  <c r="X1212" s="1"/>
  <c r="G1213"/>
  <c r="J1213"/>
  <c r="H1213"/>
  <c r="F1213"/>
  <c r="I1213"/>
  <c r="R1213"/>
  <c r="E1213"/>
  <c r="X1213" s="1"/>
  <c r="R1214"/>
  <c r="H1214"/>
  <c r="J1214"/>
  <c r="G1214"/>
  <c r="F1214"/>
  <c r="I1214"/>
  <c r="E1214"/>
  <c r="X1214" s="1"/>
  <c r="G1215"/>
  <c r="H1215"/>
  <c r="I1215"/>
  <c r="J1215"/>
  <c r="F1215"/>
  <c r="R1215"/>
  <c r="E1215"/>
  <c r="X1215" s="1"/>
  <c r="G1216"/>
  <c r="F1216"/>
  <c r="H1216"/>
  <c r="I1216"/>
  <c r="R1216"/>
  <c r="J1216"/>
  <c r="E1216"/>
  <c r="X1216" s="1"/>
  <c r="G1217"/>
  <c r="F1217"/>
  <c r="I1217"/>
  <c r="H1217"/>
  <c r="J1217"/>
  <c r="R1217"/>
  <c r="E1217"/>
  <c r="X1217" s="1"/>
  <c r="G1218"/>
  <c r="I1218"/>
  <c r="J1218"/>
  <c r="R1218"/>
  <c r="H1218"/>
  <c r="F1218"/>
  <c r="E1218"/>
  <c r="X1218" s="1"/>
  <c r="G1219"/>
  <c r="R1219"/>
  <c r="F1219"/>
  <c r="H1219"/>
  <c r="I1219"/>
  <c r="J1219"/>
  <c r="E1219"/>
  <c r="X1219" s="1"/>
  <c r="G1220"/>
  <c r="F1220"/>
  <c r="I1220"/>
  <c r="J1220"/>
  <c r="R1220"/>
  <c r="H1220"/>
  <c r="E1220"/>
  <c r="X1220" s="1"/>
  <c r="J1221"/>
  <c r="I1221"/>
  <c r="H1221"/>
  <c r="G1221"/>
  <c r="F1221"/>
  <c r="R1221"/>
  <c r="E1221"/>
  <c r="X1221" s="1"/>
  <c r="H1222"/>
  <c r="J1222"/>
  <c r="I1222"/>
  <c r="G1222"/>
  <c r="R1222"/>
  <c r="F1222"/>
  <c r="E1222"/>
  <c r="X1222" s="1"/>
  <c r="R1223"/>
  <c r="J1223"/>
  <c r="G1223"/>
  <c r="H1223"/>
  <c r="F1223"/>
  <c r="I1223"/>
  <c r="E1223"/>
  <c r="X1223" s="1"/>
  <c r="G1224"/>
  <c r="F1224"/>
  <c r="J1224"/>
  <c r="I1224"/>
  <c r="R1224"/>
  <c r="H1224"/>
  <c r="E1224"/>
  <c r="X1224" s="1"/>
  <c r="H1225"/>
  <c r="G1225"/>
  <c r="F1225"/>
  <c r="J1225"/>
  <c r="R1225"/>
  <c r="I1225"/>
  <c r="E1225"/>
  <c r="X1225" s="1"/>
  <c r="G1226"/>
  <c r="R1226"/>
  <c r="F1226"/>
  <c r="I1226"/>
  <c r="J1226"/>
  <c r="H1226"/>
  <c r="E1226"/>
  <c r="X1226" s="1"/>
  <c r="R1227"/>
  <c r="G1227"/>
  <c r="F1227"/>
  <c r="J1227"/>
  <c r="H1227"/>
  <c r="I1227"/>
  <c r="E1227"/>
  <c r="X1227" s="1"/>
  <c r="G1228"/>
  <c r="I1228"/>
  <c r="J1228"/>
  <c r="F1228"/>
  <c r="H1228"/>
  <c r="R1228"/>
  <c r="E1228"/>
  <c r="X1228" s="1"/>
  <c r="G1229"/>
  <c r="F1229"/>
  <c r="R1229"/>
  <c r="J1229"/>
  <c r="H1229"/>
  <c r="I1229"/>
  <c r="E1229"/>
  <c r="X1229" s="1"/>
  <c r="J1230"/>
  <c r="I1230"/>
  <c r="H1230"/>
  <c r="F1230"/>
  <c r="G1230"/>
  <c r="R1230"/>
  <c r="E1230"/>
  <c r="X1230" s="1"/>
  <c r="G1231"/>
  <c r="F1231"/>
  <c r="H1231"/>
  <c r="R1231"/>
  <c r="I1231"/>
  <c r="J1231"/>
  <c r="E1231"/>
  <c r="X1231" s="1"/>
  <c r="I1232"/>
  <c r="G1232"/>
  <c r="R1232"/>
  <c r="F1232"/>
  <c r="H1232"/>
  <c r="J1232"/>
  <c r="E1232"/>
  <c r="X1232" s="1"/>
  <c r="J1233"/>
  <c r="I1233"/>
  <c r="R1233"/>
  <c r="G1233"/>
  <c r="H1233"/>
  <c r="F1233"/>
  <c r="E1233"/>
  <c r="X1233" s="1"/>
  <c r="F1234"/>
  <c r="J1234"/>
  <c r="R1234"/>
  <c r="G1234"/>
  <c r="I1234"/>
  <c r="H1234"/>
  <c r="E1234"/>
  <c r="X1234" s="1"/>
  <c r="G1235"/>
  <c r="F1235"/>
  <c r="R1235"/>
  <c r="I1235"/>
  <c r="J1235"/>
  <c r="H1235"/>
  <c r="E1235"/>
  <c r="X1235" s="1"/>
  <c r="G1236"/>
  <c r="H1236"/>
  <c r="I1236"/>
  <c r="J1236"/>
  <c r="R1236"/>
  <c r="F1236"/>
  <c r="E1236"/>
  <c r="X1236" s="1"/>
  <c r="H1237"/>
  <c r="R1237"/>
  <c r="J1237"/>
  <c r="I1237"/>
  <c r="F1237"/>
  <c r="G1237"/>
  <c r="E1237"/>
  <c r="X1237" s="1"/>
  <c r="G1238"/>
  <c r="F1238"/>
  <c r="I1238"/>
  <c r="J1238"/>
  <c r="R1238"/>
  <c r="H1238"/>
  <c r="E1238"/>
  <c r="X1238" s="1"/>
  <c r="G1239"/>
  <c r="H1239"/>
  <c r="R1239"/>
  <c r="F1239"/>
  <c r="I1239"/>
  <c r="J1239"/>
  <c r="E1239"/>
  <c r="X1239" s="1"/>
  <c r="G1240"/>
  <c r="J1240"/>
  <c r="I1240"/>
  <c r="H1240"/>
  <c r="F1240"/>
  <c r="R1240"/>
  <c r="E1240"/>
  <c r="X1240" s="1"/>
  <c r="G1241"/>
  <c r="F1241"/>
  <c r="J1241"/>
  <c r="I1241"/>
  <c r="H1241"/>
  <c r="R1241"/>
  <c r="E1241"/>
  <c r="X1241" s="1"/>
  <c r="H1242"/>
  <c r="R1242"/>
  <c r="J1242"/>
  <c r="I1242"/>
  <c r="G1242"/>
  <c r="F1242"/>
  <c r="E1242"/>
  <c r="X1242" s="1"/>
  <c r="H1243"/>
  <c r="G1243"/>
  <c r="J1243"/>
  <c r="R1243"/>
  <c r="F1243"/>
  <c r="I1243"/>
  <c r="E1243"/>
  <c r="X1243" s="1"/>
  <c r="G1244"/>
  <c r="H1244"/>
  <c r="F1244"/>
  <c r="J1244"/>
  <c r="I1244"/>
  <c r="R1244"/>
  <c r="E1244"/>
  <c r="X1244" s="1"/>
  <c r="G1245"/>
  <c r="J1245"/>
  <c r="H1245"/>
  <c r="F1245"/>
  <c r="I1245"/>
  <c r="R1245"/>
  <c r="E1245"/>
  <c r="X1245" s="1"/>
  <c r="J1246"/>
  <c r="I1246"/>
  <c r="F1246"/>
  <c r="G1246"/>
  <c r="R1246"/>
  <c r="H1246"/>
  <c r="E1246"/>
  <c r="X1246" s="1"/>
  <c r="G1247"/>
  <c r="H1247"/>
  <c r="I1247"/>
  <c r="J1247"/>
  <c r="F1247"/>
  <c r="R1247"/>
  <c r="E1247"/>
  <c r="X1247" s="1"/>
  <c r="G1248"/>
  <c r="F1248"/>
  <c r="H1248"/>
  <c r="I1248"/>
  <c r="R1248"/>
  <c r="J1248"/>
  <c r="E1248"/>
  <c r="X1248" s="1"/>
  <c r="G1249"/>
  <c r="F1249"/>
  <c r="I1249"/>
  <c r="H1249"/>
  <c r="J1249"/>
  <c r="R1249"/>
  <c r="E1249"/>
  <c r="X1249" s="1"/>
  <c r="H1250"/>
  <c r="F1250"/>
  <c r="J1250"/>
  <c r="I1250"/>
  <c r="R1250"/>
  <c r="G1250"/>
  <c r="E1250"/>
  <c r="X1250" s="1"/>
  <c r="G1251"/>
  <c r="F1251"/>
  <c r="H1251"/>
  <c r="I1251"/>
  <c r="J1251"/>
  <c r="R1251"/>
  <c r="E1251"/>
  <c r="X1251" s="1"/>
  <c r="F1252"/>
  <c r="R1252"/>
  <c r="J1252"/>
  <c r="I1252"/>
  <c r="G1252"/>
  <c r="H1252"/>
  <c r="E1252"/>
  <c r="X1252" s="1"/>
  <c r="J1253"/>
  <c r="I1253"/>
  <c r="H1253"/>
  <c r="R1253"/>
  <c r="G1253"/>
  <c r="F1253"/>
  <c r="E1253"/>
  <c r="X1253" s="1"/>
  <c r="I1254"/>
  <c r="F1254"/>
  <c r="H1254"/>
  <c r="G1254"/>
  <c r="J1254"/>
  <c r="R1254"/>
  <c r="E1254"/>
  <c r="X1254" s="1"/>
  <c r="G1255"/>
  <c r="F1255"/>
  <c r="I1255"/>
  <c r="J1255"/>
  <c r="R1255"/>
  <c r="H1255"/>
  <c r="E1255"/>
  <c r="X1255" s="1"/>
  <c r="G1256"/>
  <c r="R1256"/>
  <c r="H1256"/>
  <c r="F1256"/>
  <c r="I1256"/>
  <c r="J1256"/>
  <c r="E1256"/>
  <c r="X1256" s="1"/>
  <c r="V1257"/>
  <c r="J1258"/>
  <c r="H1258"/>
  <c r="F1258"/>
  <c r="G1258"/>
  <c r="I1258"/>
  <c r="R1258"/>
  <c r="E1258"/>
  <c r="X1258" s="1"/>
  <c r="G1259"/>
  <c r="F1259"/>
  <c r="I1259"/>
  <c r="J1259"/>
  <c r="R1259"/>
  <c r="H1259"/>
  <c r="E1259"/>
  <c r="X1259" s="1"/>
  <c r="G1260"/>
  <c r="R1260"/>
  <c r="H1260"/>
  <c r="F1260"/>
  <c r="I1260"/>
  <c r="J1260"/>
  <c r="E1260"/>
  <c r="X1260" s="1"/>
  <c r="G1261"/>
  <c r="H1261"/>
  <c r="I1261"/>
  <c r="J1261"/>
  <c r="R1261"/>
  <c r="F1261"/>
  <c r="E1261"/>
  <c r="X1261" s="1"/>
  <c r="R1262"/>
  <c r="G1262"/>
  <c r="H1262"/>
  <c r="J1262"/>
  <c r="I1262"/>
  <c r="F1262"/>
  <c r="E1262"/>
  <c r="X1262" s="1"/>
  <c r="G1263"/>
  <c r="F1263"/>
  <c r="I1263"/>
  <c r="J1263"/>
  <c r="R1263"/>
  <c r="H1263"/>
  <c r="E1263"/>
  <c r="X1263" s="1"/>
  <c r="G1264"/>
  <c r="R1264"/>
  <c r="H1264"/>
  <c r="F1264"/>
  <c r="I1264"/>
  <c r="J1264"/>
  <c r="E1264"/>
  <c r="X1264" s="1"/>
  <c r="R1265"/>
  <c r="J1265"/>
  <c r="H1265"/>
  <c r="G1265"/>
  <c r="I1265"/>
  <c r="F1265"/>
  <c r="E1265"/>
  <c r="X1265" s="1"/>
  <c r="I1266"/>
  <c r="G1266"/>
  <c r="J1266"/>
  <c r="F1266"/>
  <c r="H1266"/>
  <c r="R1266"/>
  <c r="E1266"/>
  <c r="X1266" s="1"/>
  <c r="G1267"/>
  <c r="F1267"/>
  <c r="I1267"/>
  <c r="J1267"/>
  <c r="R1267"/>
  <c r="H1267"/>
  <c r="E1267"/>
  <c r="X1267" s="1"/>
  <c r="F1268"/>
  <c r="J1268"/>
  <c r="G1268"/>
  <c r="I1268"/>
  <c r="R1268"/>
  <c r="H1268"/>
  <c r="E1268"/>
  <c r="X1268" s="1"/>
  <c r="G1269"/>
  <c r="H1269"/>
  <c r="I1269"/>
  <c r="J1269"/>
  <c r="R1269"/>
  <c r="F1269"/>
  <c r="E1269"/>
  <c r="X1269" s="1"/>
  <c r="J1270"/>
  <c r="H1270"/>
  <c r="G1270"/>
  <c r="F1270"/>
  <c r="R1270"/>
  <c r="I1270"/>
  <c r="E1270"/>
  <c r="X1270" s="1"/>
  <c r="R1271"/>
  <c r="J1271"/>
  <c r="I1271"/>
  <c r="F1271"/>
  <c r="G1271"/>
  <c r="H1271"/>
  <c r="E1271"/>
  <c r="X1271" s="1"/>
  <c r="G1272"/>
  <c r="R1272"/>
  <c r="H1272"/>
  <c r="F1272"/>
  <c r="I1272"/>
  <c r="J1272"/>
  <c r="E1272"/>
  <c r="X1272" s="1"/>
  <c r="R1273"/>
  <c r="I1273"/>
  <c r="F1273"/>
  <c r="G1273"/>
  <c r="J1273"/>
  <c r="H1273"/>
  <c r="E1273"/>
  <c r="X1273" s="1"/>
  <c r="G1274"/>
  <c r="F1274"/>
  <c r="J1274"/>
  <c r="R1274"/>
  <c r="H1274"/>
  <c r="I1274"/>
  <c r="E1274"/>
  <c r="X1274" s="1"/>
  <c r="G1275"/>
  <c r="F1275"/>
  <c r="I1275"/>
  <c r="J1275"/>
  <c r="R1275"/>
  <c r="H1275"/>
  <c r="E1275"/>
  <c r="X1275" s="1"/>
  <c r="G1276"/>
  <c r="R1276"/>
  <c r="H1276"/>
  <c r="F1276"/>
  <c r="I1276"/>
  <c r="J1276"/>
  <c r="E1276"/>
  <c r="X1276" s="1"/>
  <c r="G1277"/>
  <c r="H1277"/>
  <c r="I1277"/>
  <c r="J1277"/>
  <c r="R1277"/>
  <c r="F1277"/>
  <c r="E1277"/>
  <c r="X1277" s="1"/>
  <c r="R1278"/>
  <c r="G1278"/>
  <c r="J1278"/>
  <c r="H1278"/>
  <c r="F1278"/>
  <c r="I1278"/>
  <c r="E1278"/>
  <c r="X1278" s="1"/>
  <c r="G1279"/>
  <c r="F1279"/>
  <c r="I1279"/>
  <c r="J1279"/>
  <c r="R1279"/>
  <c r="H1279"/>
  <c r="E1279"/>
  <c r="X1279" s="1"/>
  <c r="G1280"/>
  <c r="R1280"/>
  <c r="H1280"/>
  <c r="F1280"/>
  <c r="J1280"/>
  <c r="I1280"/>
  <c r="E1280"/>
  <c r="X1280" s="1"/>
  <c r="I1281"/>
  <c r="F1281"/>
  <c r="H1281"/>
  <c r="J1281"/>
  <c r="R1281"/>
  <c r="G1281"/>
  <c r="E1281"/>
  <c r="X1281" s="1"/>
  <c r="G1282"/>
  <c r="I1282"/>
  <c r="H1282"/>
  <c r="J1282"/>
  <c r="R1282"/>
  <c r="F1282"/>
  <c r="E1282"/>
  <c r="X1282" s="1"/>
  <c r="G1283"/>
  <c r="F1283"/>
  <c r="I1283"/>
  <c r="J1283"/>
  <c r="R1283"/>
  <c r="H1283"/>
  <c r="E1283"/>
  <c r="X1283" s="1"/>
  <c r="I1284"/>
  <c r="G1284"/>
  <c r="J1284"/>
  <c r="R1284"/>
  <c r="F1284"/>
  <c r="H1284"/>
  <c r="E1284"/>
  <c r="X1284" s="1"/>
  <c r="G1285"/>
  <c r="H1285"/>
  <c r="I1285"/>
  <c r="J1285"/>
  <c r="R1285"/>
  <c r="F1285"/>
  <c r="E1285"/>
  <c r="X1285" s="1"/>
  <c r="F1286"/>
  <c r="R1286"/>
  <c r="I1286"/>
  <c r="G1286"/>
  <c r="H1286"/>
  <c r="J1286"/>
  <c r="E1286"/>
  <c r="X1286" s="1"/>
  <c r="G1287"/>
  <c r="F1287"/>
  <c r="I1287"/>
  <c r="J1287"/>
  <c r="R1287"/>
  <c r="H1287"/>
  <c r="E1287"/>
  <c r="X1287" s="1"/>
  <c r="G1288"/>
  <c r="F1288"/>
  <c r="J1288"/>
  <c r="I1288"/>
  <c r="R1288"/>
  <c r="H1288"/>
  <c r="E1288"/>
  <c r="X1288" s="1"/>
  <c r="J1289"/>
  <c r="F1289"/>
  <c r="R1289"/>
  <c r="G1289"/>
  <c r="I1289"/>
  <c r="H1289"/>
  <c r="E1289"/>
  <c r="X1289" s="1"/>
  <c r="H1290"/>
  <c r="R1290"/>
  <c r="I1290"/>
  <c r="F1290"/>
  <c r="J1290"/>
  <c r="G1290"/>
  <c r="E1290"/>
  <c r="X1290" s="1"/>
  <c r="J1291"/>
  <c r="I1291"/>
  <c r="G1291"/>
  <c r="F1291"/>
  <c r="R1291"/>
  <c r="H1291"/>
  <c r="E1291"/>
  <c r="X1291" s="1"/>
  <c r="G1292"/>
  <c r="R1292"/>
  <c r="H1292"/>
  <c r="I1292"/>
  <c r="F1292"/>
  <c r="J1292"/>
  <c r="E1292"/>
  <c r="X1292" s="1"/>
  <c r="G1293"/>
  <c r="H1293"/>
  <c r="I1293"/>
  <c r="J1293"/>
  <c r="R1293"/>
  <c r="F1293"/>
  <c r="E1293"/>
  <c r="X1293" s="1"/>
  <c r="J1294"/>
  <c r="F1294"/>
  <c r="I1294"/>
  <c r="G1294"/>
  <c r="H1294"/>
  <c r="R1294"/>
  <c r="E1294"/>
  <c r="X1294" s="1"/>
  <c r="G1295"/>
  <c r="F1295"/>
  <c r="I1295"/>
  <c r="J1295"/>
  <c r="R1295"/>
  <c r="H1295"/>
  <c r="E1295"/>
  <c r="X1295" s="1"/>
  <c r="I1296"/>
  <c r="G1296"/>
  <c r="J1296"/>
  <c r="F1296"/>
  <c r="H1296"/>
  <c r="R1296"/>
  <c r="E1296"/>
  <c r="X1296" s="1"/>
  <c r="I1297"/>
  <c r="H1297"/>
  <c r="J1297"/>
  <c r="F1297"/>
  <c r="G1297"/>
  <c r="R1297"/>
  <c r="E1297"/>
  <c r="X1297" s="1"/>
  <c r="J1298"/>
  <c r="H1298"/>
  <c r="G1298"/>
  <c r="F1298"/>
  <c r="I1298"/>
  <c r="R1298"/>
  <c r="E1298"/>
  <c r="X1298" s="1"/>
  <c r="G1299"/>
  <c r="F1299"/>
  <c r="I1299"/>
  <c r="J1299"/>
  <c r="R1299"/>
  <c r="H1299"/>
  <c r="E1299"/>
  <c r="X1299" s="1"/>
  <c r="G1300"/>
  <c r="R1300"/>
  <c r="H1300"/>
  <c r="F1300"/>
  <c r="I1300"/>
  <c r="J1300"/>
  <c r="E1300"/>
  <c r="X1300" s="1"/>
  <c r="G1301"/>
  <c r="H1301"/>
  <c r="I1301"/>
  <c r="J1301"/>
  <c r="R1301"/>
  <c r="F1301"/>
  <c r="E1301"/>
  <c r="X1301" s="1"/>
  <c r="F1302"/>
  <c r="I1302"/>
  <c r="G1302"/>
  <c r="J1302"/>
  <c r="H1302"/>
  <c r="R1302"/>
  <c r="E1302"/>
  <c r="X1302" s="1"/>
  <c r="J1303"/>
  <c r="F1303"/>
  <c r="R1303"/>
  <c r="I1303"/>
  <c r="G1303"/>
  <c r="H1303"/>
  <c r="E1303"/>
  <c r="X1303" s="1"/>
  <c r="G1304"/>
  <c r="R1304"/>
  <c r="H1304"/>
  <c r="I1304"/>
  <c r="F1304"/>
  <c r="J1304"/>
  <c r="E1304"/>
  <c r="X1304" s="1"/>
  <c r="F1305"/>
  <c r="H1305"/>
  <c r="I1305"/>
  <c r="R1305"/>
  <c r="G1305"/>
  <c r="J1305"/>
  <c r="E1305"/>
  <c r="X1305" s="1"/>
  <c r="G1306"/>
  <c r="F1306"/>
  <c r="J1306"/>
  <c r="R1306"/>
  <c r="H1306"/>
  <c r="I1306"/>
  <c r="E1306"/>
  <c r="X1306" s="1"/>
  <c r="R1307"/>
  <c r="J1307"/>
  <c r="F1307"/>
  <c r="I1307"/>
  <c r="G1307"/>
  <c r="H1307"/>
  <c r="E1307"/>
  <c r="X1307" s="1"/>
  <c r="G1308"/>
  <c r="I1308"/>
  <c r="J1308"/>
  <c r="R1308"/>
  <c r="H1308"/>
  <c r="F1308"/>
  <c r="E1308"/>
  <c r="X1308" s="1"/>
  <c r="G1309"/>
  <c r="H1309"/>
  <c r="I1309"/>
  <c r="J1309"/>
  <c r="R1309"/>
  <c r="F1309"/>
  <c r="E1309"/>
  <c r="X1309" s="1"/>
  <c r="F1310"/>
  <c r="H1310"/>
  <c r="J1310"/>
  <c r="G1310"/>
  <c r="I1310"/>
  <c r="R1310"/>
  <c r="E1310"/>
  <c r="X1310" s="1"/>
  <c r="G1311"/>
  <c r="F1311"/>
  <c r="I1311"/>
  <c r="J1311"/>
  <c r="R1311"/>
  <c r="H1311"/>
  <c r="E1311"/>
  <c r="X1311" s="1"/>
  <c r="R1312"/>
  <c r="F1312"/>
  <c r="I1312"/>
  <c r="G1312"/>
  <c r="H1312"/>
  <c r="J1312"/>
  <c r="E1312"/>
  <c r="X1312" s="1"/>
  <c r="I1313"/>
  <c r="F1313"/>
  <c r="H1313"/>
  <c r="G1313"/>
  <c r="J1313"/>
  <c r="R1313"/>
  <c r="E1313"/>
  <c r="X1313" s="1"/>
  <c r="R1314"/>
  <c r="H1314"/>
  <c r="G1314"/>
  <c r="F1314"/>
  <c r="I1314"/>
  <c r="J1314"/>
  <c r="E1314"/>
  <c r="X1314" s="1"/>
  <c r="G1315"/>
  <c r="F1315"/>
  <c r="I1315"/>
  <c r="J1315"/>
  <c r="R1315"/>
  <c r="H1315"/>
  <c r="E1315"/>
  <c r="X1315" s="1"/>
  <c r="G1316"/>
  <c r="J1316"/>
  <c r="R1316"/>
  <c r="F1316"/>
  <c r="I1316"/>
  <c r="H1316"/>
  <c r="E1316"/>
  <c r="X1316" s="1"/>
  <c r="G1317"/>
  <c r="H1317"/>
  <c r="I1317"/>
  <c r="J1317"/>
  <c r="R1317"/>
  <c r="F1317"/>
  <c r="E1317"/>
  <c r="X1317" s="1"/>
  <c r="J1318"/>
  <c r="R1318"/>
  <c r="I1318"/>
  <c r="G1318"/>
  <c r="F1318"/>
  <c r="H1318"/>
  <c r="E1318"/>
  <c r="X1318" s="1"/>
  <c r="F1319"/>
  <c r="G1319"/>
  <c r="R1319"/>
  <c r="I1319"/>
  <c r="J1319"/>
  <c r="H1319"/>
  <c r="E1319"/>
  <c r="X1319" s="1"/>
  <c r="G1320"/>
  <c r="R1320"/>
  <c r="H1320"/>
  <c r="F1320"/>
  <c r="I1320"/>
  <c r="J1320"/>
  <c r="E1320"/>
  <c r="X1320" s="1"/>
  <c r="I1321"/>
  <c r="R1321"/>
  <c r="G1321"/>
  <c r="J1321"/>
  <c r="F1321"/>
  <c r="H1321"/>
  <c r="E1321"/>
  <c r="X1321" s="1"/>
  <c r="H1322"/>
  <c r="J1322"/>
  <c r="G1322"/>
  <c r="R1322"/>
  <c r="I1322"/>
  <c r="F1322"/>
  <c r="E1322"/>
  <c r="X1322" s="1"/>
  <c r="G1323"/>
  <c r="F1323"/>
  <c r="I1323"/>
  <c r="J1323"/>
  <c r="R1323"/>
  <c r="H1323"/>
  <c r="E1323"/>
  <c r="X1323" s="1"/>
  <c r="R1324"/>
  <c r="I1324"/>
  <c r="J1324"/>
  <c r="F1324"/>
  <c r="H1324"/>
  <c r="G1324"/>
  <c r="E1324"/>
  <c r="X1324" s="1"/>
  <c r="G1325"/>
  <c r="H1325"/>
  <c r="I1325"/>
  <c r="J1325"/>
  <c r="R1325"/>
  <c r="F1325"/>
  <c r="E1325"/>
  <c r="X1325" s="1"/>
  <c r="H1326"/>
  <c r="J1326"/>
  <c r="G1326"/>
  <c r="R1326"/>
  <c r="F1326"/>
  <c r="I1326"/>
  <c r="E1326"/>
  <c r="X1326" s="1"/>
  <c r="G1327"/>
  <c r="F1327"/>
  <c r="I1327"/>
  <c r="J1327"/>
  <c r="R1327"/>
  <c r="H1327"/>
  <c r="E1327"/>
  <c r="X1327" s="1"/>
  <c r="I1328"/>
  <c r="F1328"/>
  <c r="J1328"/>
  <c r="R1328"/>
  <c r="G1328"/>
  <c r="H1328"/>
  <c r="E1328"/>
  <c r="X1328" s="1"/>
  <c r="H1329"/>
  <c r="G1329"/>
  <c r="J1329"/>
  <c r="F1329"/>
  <c r="R1329"/>
  <c r="I1329"/>
  <c r="E1329"/>
  <c r="X1329" s="1"/>
  <c r="R1330"/>
  <c r="H1330"/>
  <c r="G1330"/>
  <c r="I1330"/>
  <c r="F1330"/>
  <c r="J1330"/>
  <c r="E1330"/>
  <c r="X1330" s="1"/>
  <c r="G1331"/>
  <c r="F1331"/>
  <c r="I1331"/>
  <c r="J1331"/>
  <c r="R1331"/>
  <c r="H1331"/>
  <c r="E1331"/>
  <c r="X1331" s="1"/>
  <c r="G1332"/>
  <c r="R1332"/>
  <c r="H1332"/>
  <c r="F1332"/>
  <c r="I1332"/>
  <c r="J1332"/>
  <c r="E1332"/>
  <c r="X1332" s="1"/>
  <c r="G1333"/>
  <c r="H1333"/>
  <c r="I1333"/>
  <c r="J1333"/>
  <c r="R1333"/>
  <c r="F1333"/>
  <c r="E1333"/>
  <c r="X1333" s="1"/>
  <c r="H1334"/>
  <c r="I1334"/>
  <c r="G1334"/>
  <c r="F1334"/>
  <c r="J1334"/>
  <c r="R1334"/>
  <c r="E1334"/>
  <c r="X1334" s="1"/>
  <c r="G1335"/>
  <c r="F1335"/>
  <c r="I1335"/>
  <c r="J1335"/>
  <c r="R1335"/>
  <c r="H1335"/>
  <c r="E1335"/>
  <c r="X1335" s="1"/>
  <c r="G1336"/>
  <c r="R1336"/>
  <c r="J1336"/>
  <c r="F1336"/>
  <c r="H1336"/>
  <c r="I1336"/>
  <c r="E1336"/>
  <c r="X1336" s="1"/>
  <c r="H1337"/>
  <c r="F1337"/>
  <c r="I1337"/>
  <c r="G1337"/>
  <c r="R1337"/>
  <c r="J1337"/>
  <c r="E1337"/>
  <c r="X1337" s="1"/>
  <c r="H1338"/>
  <c r="I1338"/>
  <c r="J1338"/>
  <c r="G1338"/>
  <c r="R1338"/>
  <c r="F1338"/>
  <c r="E1338"/>
  <c r="X1338" s="1"/>
  <c r="H1339"/>
  <c r="G1339"/>
  <c r="F1339"/>
  <c r="J1339"/>
  <c r="I1339"/>
  <c r="R1339"/>
  <c r="E1339"/>
  <c r="X1339" s="1"/>
  <c r="G1340"/>
  <c r="R1340"/>
  <c r="I1340"/>
  <c r="F1340"/>
  <c r="J1340"/>
  <c r="H1340"/>
  <c r="E1340"/>
  <c r="X1340" s="1"/>
  <c r="G1341"/>
  <c r="F1341"/>
  <c r="H1341"/>
  <c r="I1341"/>
  <c r="R1341"/>
  <c r="J1341"/>
  <c r="E1341"/>
  <c r="X1341" s="1"/>
  <c r="I1342"/>
  <c r="R1342"/>
  <c r="G1342"/>
  <c r="J1342"/>
  <c r="H1342"/>
  <c r="F1342"/>
  <c r="E1342"/>
  <c r="X1342" s="1"/>
  <c r="G1343"/>
  <c r="I1343"/>
  <c r="J1343"/>
  <c r="R1343"/>
  <c r="F1343"/>
  <c r="H1343"/>
  <c r="E1343"/>
  <c r="X1343" s="1"/>
  <c r="V1344"/>
  <c r="F1345"/>
  <c r="I1345"/>
  <c r="R1345"/>
  <c r="J1345"/>
  <c r="G1345"/>
  <c r="H1345"/>
  <c r="E1345"/>
  <c r="X1345" s="1"/>
  <c r="G1346"/>
  <c r="F1346"/>
  <c r="H1346"/>
  <c r="J1346"/>
  <c r="R1346"/>
  <c r="I1346"/>
  <c r="E1346"/>
  <c r="X1346" s="1"/>
  <c r="J1347"/>
  <c r="R1347"/>
  <c r="F1347"/>
  <c r="I1347"/>
  <c r="G1347"/>
  <c r="H1347"/>
  <c r="E1347"/>
  <c r="X1347" s="1"/>
  <c r="G1348"/>
  <c r="I1348"/>
  <c r="F1348"/>
  <c r="H1348"/>
  <c r="J1348"/>
  <c r="R1348"/>
  <c r="E1348"/>
  <c r="X1348" s="1"/>
  <c r="I1349"/>
  <c r="G1349"/>
  <c r="J1349"/>
  <c r="H1349"/>
  <c r="F1349"/>
  <c r="R1349"/>
  <c r="E1349"/>
  <c r="X1349" s="1"/>
  <c r="G1350"/>
  <c r="J1350"/>
  <c r="R1350"/>
  <c r="H1350"/>
  <c r="I1350"/>
  <c r="F1350"/>
  <c r="E1350"/>
  <c r="X1350" s="1"/>
  <c r="H1351"/>
  <c r="G1351"/>
  <c r="J1351"/>
  <c r="F1351"/>
  <c r="I1351"/>
  <c r="R1351"/>
  <c r="E1351"/>
  <c r="X1351" s="1"/>
  <c r="G1352"/>
  <c r="J1352"/>
  <c r="H1352"/>
  <c r="F1352"/>
  <c r="I1352"/>
  <c r="R1352"/>
  <c r="E1352"/>
  <c r="X1352" s="1"/>
  <c r="I1353"/>
  <c r="F1353"/>
  <c r="G1353"/>
  <c r="R1353"/>
  <c r="J1353"/>
  <c r="H1353"/>
  <c r="E1353"/>
  <c r="X1353" s="1"/>
  <c r="G1354"/>
  <c r="R1354"/>
  <c r="H1354"/>
  <c r="I1354"/>
  <c r="J1354"/>
  <c r="F1354"/>
  <c r="E1354"/>
  <c r="X1354" s="1"/>
  <c r="G1355"/>
  <c r="H1355"/>
  <c r="I1355"/>
  <c r="J1355"/>
  <c r="R1355"/>
  <c r="F1355"/>
  <c r="E1355"/>
  <c r="X1355" s="1"/>
  <c r="G1356"/>
  <c r="F1356"/>
  <c r="H1356"/>
  <c r="I1356"/>
  <c r="J1356"/>
  <c r="R1356"/>
  <c r="E1356"/>
  <c r="X1356" s="1"/>
  <c r="I1357"/>
  <c r="R1357"/>
  <c r="J1357"/>
  <c r="F1357"/>
  <c r="G1357"/>
  <c r="H1357"/>
  <c r="E1357"/>
  <c r="X1357" s="1"/>
  <c r="G1358"/>
  <c r="J1358"/>
  <c r="F1358"/>
  <c r="R1358"/>
  <c r="H1358"/>
  <c r="I1358"/>
  <c r="E1358"/>
  <c r="X1358" s="1"/>
  <c r="H1359"/>
  <c r="F1359"/>
  <c r="G1359"/>
  <c r="J1359"/>
  <c r="R1359"/>
  <c r="I1359"/>
  <c r="E1359"/>
  <c r="X1359" s="1"/>
  <c r="G1360"/>
  <c r="F1360"/>
  <c r="H1360"/>
  <c r="J1360"/>
  <c r="R1360"/>
  <c r="I1360"/>
  <c r="E1360"/>
  <c r="X1360" s="1"/>
  <c r="I1361"/>
  <c r="J1361"/>
  <c r="F1361"/>
  <c r="G1361"/>
  <c r="H1361"/>
  <c r="R1361"/>
  <c r="E1361"/>
  <c r="X1361" s="1"/>
  <c r="G1362"/>
  <c r="R1362"/>
  <c r="J1362"/>
  <c r="F1362"/>
  <c r="H1362"/>
  <c r="I1362"/>
  <c r="E1362"/>
  <c r="X1362" s="1"/>
  <c r="G1363"/>
  <c r="H1363"/>
  <c r="J1363"/>
  <c r="R1363"/>
  <c r="F1363"/>
  <c r="I1363"/>
  <c r="E1363"/>
  <c r="X1363" s="1"/>
  <c r="G1364"/>
  <c r="I1364"/>
  <c r="F1364"/>
  <c r="H1364"/>
  <c r="J1364"/>
  <c r="R1364"/>
  <c r="E1364"/>
  <c r="X1364" s="1"/>
  <c r="J1365"/>
  <c r="R1365"/>
  <c r="I1365"/>
  <c r="G1365"/>
  <c r="H1365"/>
  <c r="F1365"/>
  <c r="E1365"/>
  <c r="X1365" s="1"/>
  <c r="G1366"/>
  <c r="J1366"/>
  <c r="R1366"/>
  <c r="H1366"/>
  <c r="I1366"/>
  <c r="F1366"/>
  <c r="E1366"/>
  <c r="X1366" s="1"/>
  <c r="H1367"/>
  <c r="G1367"/>
  <c r="F1367"/>
  <c r="R1367"/>
  <c r="I1367"/>
  <c r="J1367"/>
  <c r="E1367"/>
  <c r="X1367" s="1"/>
  <c r="G1368"/>
  <c r="F1368"/>
  <c r="I1368"/>
  <c r="H1368"/>
  <c r="R1368"/>
  <c r="J1368"/>
  <c r="E1368"/>
  <c r="X1368" s="1"/>
  <c r="I1369"/>
  <c r="J1369"/>
  <c r="R1369"/>
  <c r="G1369"/>
  <c r="H1369"/>
  <c r="F1369"/>
  <c r="E1369"/>
  <c r="X1369" s="1"/>
  <c r="G1370"/>
  <c r="R1370"/>
  <c r="H1370"/>
  <c r="I1370"/>
  <c r="F1370"/>
  <c r="J1370"/>
  <c r="E1370"/>
  <c r="X1370" s="1"/>
  <c r="G1371"/>
  <c r="F1371"/>
  <c r="H1371"/>
  <c r="I1371"/>
  <c r="J1371"/>
  <c r="R1371"/>
  <c r="E1371"/>
  <c r="X1371" s="1"/>
  <c r="G1372"/>
  <c r="J1372"/>
  <c r="R1372"/>
  <c r="F1372"/>
  <c r="H1372"/>
  <c r="I1372"/>
  <c r="E1372"/>
  <c r="X1372" s="1"/>
  <c r="H1373"/>
  <c r="F1373"/>
  <c r="J1373"/>
  <c r="R1373"/>
  <c r="G1373"/>
  <c r="I1373"/>
  <c r="E1373"/>
  <c r="X1373" s="1"/>
  <c r="R1374"/>
  <c r="F1374"/>
  <c r="G1374"/>
  <c r="H1374"/>
  <c r="I1374"/>
  <c r="J1374"/>
  <c r="E1374"/>
  <c r="X1374" s="1"/>
  <c r="J1375"/>
  <c r="H1375"/>
  <c r="G1375"/>
  <c r="I1375"/>
  <c r="R1375"/>
  <c r="F1375"/>
  <c r="E1375"/>
  <c r="X1375" s="1"/>
  <c r="G1376"/>
  <c r="H1376"/>
  <c r="J1376"/>
  <c r="R1376"/>
  <c r="I1376"/>
  <c r="F1376"/>
  <c r="E1376"/>
  <c r="X1376" s="1"/>
  <c r="F1377"/>
  <c r="H1377"/>
  <c r="I1377"/>
  <c r="J1377"/>
  <c r="G1377"/>
  <c r="R1377"/>
  <c r="E1377"/>
  <c r="X1377" s="1"/>
  <c r="G1378"/>
  <c r="F1378"/>
  <c r="H1378"/>
  <c r="I1378"/>
  <c r="J1378"/>
  <c r="R1378"/>
  <c r="E1378"/>
  <c r="X1378" s="1"/>
  <c r="G1379"/>
  <c r="J1379"/>
  <c r="R1379"/>
  <c r="H1379"/>
  <c r="F1379"/>
  <c r="I1379"/>
  <c r="E1379"/>
  <c r="X1379" s="1"/>
  <c r="H1380"/>
  <c r="R1380"/>
  <c r="G1380"/>
  <c r="I1380"/>
  <c r="F1380"/>
  <c r="J1380"/>
  <c r="E1380"/>
  <c r="X1380" s="1"/>
  <c r="H1381"/>
  <c r="F1381"/>
  <c r="R1381"/>
  <c r="G1381"/>
  <c r="I1381"/>
  <c r="J1381"/>
  <c r="E1381"/>
  <c r="X1381" s="1"/>
  <c r="V1382"/>
  <c r="J1383"/>
  <c r="I1383"/>
  <c r="G1383"/>
  <c r="F1383"/>
  <c r="H1383"/>
  <c r="R1383"/>
  <c r="E1383"/>
  <c r="X1383" s="1"/>
  <c r="I1384"/>
  <c r="G1384"/>
  <c r="H1384"/>
  <c r="J1384"/>
  <c r="F1384"/>
  <c r="R1384"/>
  <c r="E1384"/>
  <c r="X1384" s="1"/>
  <c r="R1385"/>
  <c r="G1385"/>
  <c r="H1385"/>
  <c r="I1385"/>
  <c r="J1385"/>
  <c r="F1385"/>
  <c r="E1385"/>
  <c r="X1385" s="1"/>
  <c r="G1386"/>
  <c r="R1386"/>
  <c r="H1386"/>
  <c r="I1386"/>
  <c r="F1386"/>
  <c r="J1386"/>
  <c r="E1386"/>
  <c r="X1386" s="1"/>
  <c r="H1387"/>
  <c r="F1387"/>
  <c r="R1387"/>
  <c r="G1387"/>
  <c r="J1387"/>
  <c r="I1387"/>
  <c r="E1387"/>
  <c r="X1387" s="1"/>
  <c r="V1388"/>
  <c r="F1389"/>
  <c r="I1389"/>
  <c r="R1389"/>
  <c r="G1389"/>
  <c r="J1389"/>
  <c r="H1389"/>
  <c r="E1389"/>
  <c r="X1389" s="1"/>
  <c r="R1390"/>
  <c r="G1390"/>
  <c r="F1390"/>
  <c r="J1390"/>
  <c r="I1390"/>
  <c r="H1390"/>
  <c r="E1390"/>
  <c r="X1390" s="1"/>
  <c r="J1391"/>
  <c r="F1391"/>
  <c r="R1391"/>
  <c r="G1391"/>
  <c r="I1391"/>
  <c r="H1391"/>
  <c r="E1391"/>
  <c r="X1391" s="1"/>
  <c r="G1392"/>
  <c r="F1392"/>
  <c r="H1392"/>
  <c r="J1392"/>
  <c r="R1392"/>
  <c r="I1392"/>
  <c r="E1392"/>
  <c r="X1392" s="1"/>
  <c r="G1393"/>
  <c r="F1393"/>
  <c r="I1393"/>
  <c r="R1393"/>
  <c r="H1393"/>
  <c r="J1393"/>
  <c r="E1393"/>
  <c r="X1393" s="1"/>
  <c r="G1394"/>
  <c r="F1394"/>
  <c r="H1394"/>
  <c r="I1394"/>
  <c r="J1394"/>
  <c r="R1394"/>
  <c r="E1394"/>
  <c r="X1394" s="1"/>
  <c r="G1395"/>
  <c r="I1395"/>
  <c r="F1395"/>
  <c r="J1395"/>
  <c r="R1395"/>
  <c r="H1395"/>
  <c r="E1395"/>
  <c r="X1395" s="1"/>
  <c r="G1396"/>
  <c r="I1396"/>
  <c r="F1396"/>
  <c r="H1396"/>
  <c r="J1396"/>
  <c r="R1396"/>
  <c r="E1396"/>
  <c r="X1396" s="1"/>
  <c r="R1397"/>
  <c r="F1397"/>
  <c r="G1397"/>
  <c r="J1397"/>
  <c r="H1397"/>
  <c r="I1397"/>
  <c r="E1397"/>
  <c r="X1397" s="1"/>
  <c r="H1398"/>
  <c r="J1398"/>
  <c r="R1398"/>
  <c r="G1398"/>
  <c r="F1398"/>
  <c r="I1398"/>
  <c r="E1398"/>
  <c r="X1398" s="1"/>
  <c r="J1399"/>
  <c r="R1399"/>
  <c r="G1399"/>
  <c r="H1399"/>
  <c r="I1399"/>
  <c r="F1399"/>
  <c r="E1399"/>
  <c r="X1399" s="1"/>
  <c r="F1400"/>
  <c r="R1400"/>
  <c r="I1400"/>
  <c r="G1400"/>
  <c r="J1400"/>
  <c r="H1400"/>
  <c r="E1400"/>
  <c r="X1400" s="1"/>
  <c r="G1401"/>
  <c r="H1401"/>
  <c r="J1401"/>
  <c r="I1401"/>
  <c r="F1401"/>
  <c r="R1401"/>
  <c r="E1401"/>
  <c r="X1401" s="1"/>
  <c r="H1402"/>
  <c r="R1402"/>
  <c r="J1402"/>
  <c r="I1402"/>
  <c r="G1402"/>
  <c r="F1402"/>
  <c r="E1402"/>
  <c r="X1402" s="1"/>
  <c r="F1403"/>
  <c r="J1403"/>
  <c r="G1403"/>
  <c r="R1403"/>
  <c r="I1403"/>
  <c r="H1403"/>
  <c r="E1403"/>
  <c r="X1403" s="1"/>
  <c r="F1404"/>
  <c r="J1404"/>
  <c r="I1404"/>
  <c r="R1404"/>
  <c r="H1404"/>
  <c r="G1404"/>
  <c r="E1404"/>
  <c r="X1404" s="1"/>
  <c r="G1405"/>
  <c r="J1405"/>
  <c r="H1405"/>
  <c r="I1405"/>
  <c r="F1405"/>
  <c r="R1405"/>
  <c r="E1405"/>
  <c r="X1405" s="1"/>
  <c r="F1406"/>
  <c r="I1406"/>
  <c r="G1406"/>
  <c r="H1406"/>
  <c r="J1406"/>
  <c r="R1406"/>
  <c r="E1406"/>
  <c r="X1406" s="1"/>
  <c r="G1407"/>
  <c r="F1407"/>
  <c r="H1407"/>
  <c r="I1407"/>
  <c r="J1407"/>
  <c r="R1407"/>
  <c r="E1407"/>
  <c r="X1407" s="1"/>
  <c r="R1408"/>
  <c r="G1408"/>
  <c r="H1408"/>
  <c r="J1408"/>
  <c r="F1408"/>
  <c r="I1408"/>
  <c r="E1408"/>
  <c r="X1408" s="1"/>
  <c r="G1409"/>
  <c r="F1409"/>
  <c r="H1409"/>
  <c r="J1409"/>
  <c r="I1409"/>
  <c r="R1409"/>
  <c r="E1409"/>
  <c r="X1409" s="1"/>
  <c r="G1410"/>
  <c r="R1410"/>
  <c r="F1410"/>
  <c r="I1410"/>
  <c r="H1410"/>
  <c r="J1410"/>
  <c r="E1410"/>
  <c r="X1410" s="1"/>
  <c r="G1411"/>
  <c r="F1411"/>
  <c r="I1411"/>
  <c r="R1411"/>
  <c r="H1411"/>
  <c r="J1411"/>
  <c r="E1411"/>
  <c r="X1411" s="1"/>
  <c r="H1412"/>
  <c r="I1412"/>
  <c r="R1412"/>
  <c r="F1412"/>
  <c r="G1412"/>
  <c r="J1412"/>
  <c r="E1412"/>
  <c r="X1412" s="1"/>
  <c r="G1413"/>
  <c r="J1413"/>
  <c r="F1413"/>
  <c r="H1413"/>
  <c r="R1413"/>
  <c r="I1413"/>
  <c r="E1413"/>
  <c r="X1413" s="1"/>
  <c r="G1414"/>
  <c r="H1414"/>
  <c r="I1414"/>
  <c r="J1414"/>
  <c r="R1414"/>
  <c r="F1414"/>
  <c r="E1414"/>
  <c r="X1414" s="1"/>
  <c r="G1415"/>
  <c r="I1415"/>
  <c r="J1415"/>
  <c r="R1415"/>
  <c r="F1415"/>
  <c r="H1415"/>
  <c r="E1415"/>
  <c r="X1415" s="1"/>
  <c r="I1416"/>
  <c r="J1416"/>
  <c r="R1416"/>
  <c r="G1416"/>
  <c r="H1416"/>
  <c r="F1416"/>
  <c r="E1416"/>
  <c r="X1416" s="1"/>
  <c r="G1417"/>
  <c r="F1417"/>
  <c r="R1417"/>
  <c r="H1417"/>
  <c r="J1417"/>
  <c r="I1417"/>
  <c r="E1417"/>
  <c r="X1417" s="1"/>
  <c r="G1418"/>
  <c r="R1418"/>
  <c r="F1418"/>
  <c r="I1418"/>
  <c r="H1418"/>
  <c r="J1418"/>
  <c r="E1418"/>
  <c r="X1418" s="1"/>
  <c r="G1419"/>
  <c r="I1419"/>
  <c r="J1419"/>
  <c r="F1419"/>
  <c r="R1419"/>
  <c r="H1419"/>
  <c r="E1419"/>
  <c r="X1419" s="1"/>
  <c r="F1420"/>
  <c r="G1420"/>
  <c r="J1420"/>
  <c r="R1420"/>
  <c r="I1420"/>
  <c r="H1420"/>
  <c r="E1420"/>
  <c r="X1420" s="1"/>
  <c r="G1421"/>
  <c r="J1421"/>
  <c r="F1421"/>
  <c r="H1421"/>
  <c r="R1421"/>
  <c r="I1421"/>
  <c r="E1421"/>
  <c r="X1421" s="1"/>
  <c r="G1422"/>
  <c r="J1422"/>
  <c r="I1422"/>
  <c r="R1422"/>
  <c r="F1422"/>
  <c r="H1422"/>
  <c r="E1422"/>
  <c r="X1422" s="1"/>
  <c r="G1423"/>
  <c r="I1423"/>
  <c r="R1423"/>
  <c r="F1423"/>
  <c r="H1423"/>
  <c r="J1423"/>
  <c r="E1423"/>
  <c r="X1423" s="1"/>
  <c r="G1424"/>
  <c r="F1424"/>
  <c r="R1424"/>
  <c r="H1424"/>
  <c r="I1424"/>
  <c r="J1424"/>
  <c r="E1424"/>
  <c r="X1424" s="1"/>
  <c r="I1425"/>
  <c r="H1425"/>
  <c r="G1425"/>
  <c r="R1425"/>
  <c r="J1425"/>
  <c r="F1425"/>
  <c r="E1425"/>
  <c r="X1425" s="1"/>
  <c r="G1426"/>
  <c r="R1426"/>
  <c r="F1426"/>
  <c r="I1426"/>
  <c r="H1426"/>
  <c r="J1426"/>
  <c r="E1426"/>
  <c r="X1426" s="1"/>
  <c r="G1427"/>
  <c r="I1427"/>
  <c r="J1427"/>
  <c r="F1427"/>
  <c r="R1427"/>
  <c r="H1427"/>
  <c r="E1427"/>
  <c r="X1427" s="1"/>
  <c r="F1428"/>
  <c r="G1428"/>
  <c r="R1428"/>
  <c r="I1428"/>
  <c r="H1428"/>
  <c r="J1428"/>
  <c r="E1428"/>
  <c r="X1428" s="1"/>
  <c r="I1429"/>
  <c r="R1429"/>
  <c r="F1429"/>
  <c r="G1429"/>
  <c r="J1429"/>
  <c r="H1429"/>
  <c r="E1429"/>
  <c r="X1429" s="1"/>
  <c r="G1430"/>
  <c r="J1430"/>
  <c r="I1430"/>
  <c r="R1430"/>
  <c r="F1430"/>
  <c r="H1430"/>
  <c r="E1430"/>
  <c r="X1430" s="1"/>
  <c r="G1431"/>
  <c r="J1431"/>
  <c r="I1431"/>
  <c r="R1431"/>
  <c r="F1431"/>
  <c r="H1431"/>
  <c r="E1431"/>
  <c r="X1431" s="1"/>
  <c r="G1432"/>
  <c r="F1432"/>
  <c r="R1432"/>
  <c r="H1432"/>
  <c r="I1432"/>
  <c r="J1432"/>
  <c r="E1432"/>
  <c r="X1432" s="1"/>
  <c r="R1433"/>
  <c r="J1433"/>
  <c r="G1433"/>
  <c r="F1433"/>
  <c r="I1433"/>
  <c r="H1433"/>
  <c r="E1433"/>
  <c r="X1433" s="1"/>
  <c r="I1434"/>
  <c r="H1434"/>
  <c r="G1434"/>
  <c r="J1434"/>
  <c r="R1434"/>
  <c r="F1434"/>
  <c r="E1434"/>
  <c r="X1434" s="1"/>
  <c r="I1435"/>
  <c r="H1435"/>
  <c r="R1435"/>
  <c r="J1435"/>
  <c r="G1435"/>
  <c r="F1435"/>
  <c r="E1435"/>
  <c r="X1435" s="1"/>
  <c r="R1436"/>
  <c r="I1436"/>
  <c r="F1436"/>
  <c r="J1436"/>
  <c r="G1436"/>
  <c r="H1436"/>
  <c r="E1436"/>
  <c r="X1436" s="1"/>
  <c r="G1437"/>
  <c r="I1437"/>
  <c r="R1437"/>
  <c r="H1437"/>
  <c r="F1437"/>
  <c r="J1437"/>
  <c r="E1437"/>
  <c r="X1437" s="1"/>
  <c r="G1438"/>
  <c r="J1438"/>
  <c r="I1438"/>
  <c r="R1438"/>
  <c r="F1438"/>
  <c r="H1438"/>
  <c r="E1438"/>
  <c r="X1438" s="1"/>
  <c r="I1439"/>
  <c r="J1439"/>
  <c r="G1439"/>
  <c r="R1439"/>
  <c r="H1439"/>
  <c r="F1439"/>
  <c r="E1439"/>
  <c r="X1439" s="1"/>
  <c r="H1440"/>
  <c r="J1440"/>
  <c r="F1440"/>
  <c r="G1440"/>
  <c r="R1440"/>
  <c r="I1440"/>
  <c r="E1440"/>
  <c r="X1440" s="1"/>
  <c r="G1441"/>
  <c r="H1441"/>
  <c r="R1441"/>
  <c r="I1441"/>
  <c r="J1441"/>
  <c r="F1441"/>
  <c r="E1441"/>
  <c r="X1441" s="1"/>
  <c r="G1442"/>
  <c r="J1442"/>
  <c r="R1442"/>
  <c r="F1442"/>
  <c r="H1442"/>
  <c r="I1442"/>
  <c r="E1442"/>
  <c r="X1442" s="1"/>
  <c r="G1443"/>
  <c r="R1443"/>
  <c r="I1443"/>
  <c r="J1443"/>
  <c r="F1443"/>
  <c r="H1443"/>
  <c r="E1443"/>
  <c r="X1443" s="1"/>
  <c r="R1444"/>
  <c r="F1444"/>
  <c r="G1444"/>
  <c r="J1444"/>
  <c r="I1444"/>
  <c r="H1444"/>
  <c r="E1444"/>
  <c r="X1444" s="1"/>
  <c r="G1445"/>
  <c r="R1445"/>
  <c r="F1445"/>
  <c r="I1445"/>
  <c r="J1445"/>
  <c r="H1445"/>
  <c r="E1445"/>
  <c r="X1445" s="1"/>
  <c r="G1446"/>
  <c r="H1446"/>
  <c r="R1446"/>
  <c r="F1446"/>
  <c r="J1446"/>
  <c r="I1446"/>
  <c r="E1446"/>
  <c r="X1446" s="1"/>
  <c r="G1447"/>
  <c r="R1447"/>
  <c r="F1447"/>
  <c r="H1447"/>
  <c r="J1447"/>
  <c r="I1447"/>
  <c r="E1447"/>
  <c r="X1447" s="1"/>
  <c r="G1448"/>
  <c r="R1448"/>
  <c r="I1448"/>
  <c r="H1448"/>
  <c r="J1448"/>
  <c r="F1448"/>
  <c r="E1448"/>
  <c r="X1448" s="1"/>
  <c r="G1449"/>
  <c r="I1449"/>
  <c r="J1449"/>
  <c r="H1449"/>
  <c r="F1449"/>
  <c r="R1449"/>
  <c r="E1449"/>
  <c r="X1449" s="1"/>
  <c r="G1450"/>
  <c r="R1450"/>
  <c r="F1450"/>
  <c r="H1450"/>
  <c r="J1450"/>
  <c r="I1450"/>
  <c r="E1450"/>
  <c r="X1450" s="1"/>
  <c r="G1451"/>
  <c r="R1451"/>
  <c r="F1451"/>
  <c r="H1451"/>
  <c r="I1451"/>
  <c r="J1451"/>
  <c r="E1451"/>
  <c r="X1451" s="1"/>
  <c r="G1452"/>
  <c r="F1452"/>
  <c r="R1452"/>
  <c r="H1452"/>
  <c r="J1452"/>
  <c r="I1452"/>
  <c r="E1452"/>
  <c r="X1452" s="1"/>
  <c r="G1453"/>
  <c r="H1453"/>
  <c r="I1453"/>
  <c r="J1453"/>
  <c r="R1453"/>
  <c r="F1453"/>
  <c r="E1453"/>
  <c r="X1453" s="1"/>
  <c r="G1454"/>
  <c r="R1454"/>
  <c r="F1454"/>
  <c r="H1454"/>
  <c r="I1454"/>
  <c r="J1454"/>
  <c r="E1454"/>
  <c r="X1454" s="1"/>
  <c r="H1455"/>
  <c r="R1455"/>
  <c r="J1455"/>
  <c r="G1455"/>
  <c r="F1455"/>
  <c r="I1455"/>
  <c r="E1455"/>
  <c r="X1455" s="1"/>
  <c r="V1456"/>
  <c r="G1457"/>
  <c r="F1457"/>
  <c r="H1457"/>
  <c r="R1457"/>
  <c r="I1457"/>
  <c r="J1457"/>
  <c r="E1457"/>
  <c r="X1457" s="1"/>
  <c r="G1458"/>
  <c r="H1458"/>
  <c r="I1458"/>
  <c r="J1458"/>
  <c r="R1458"/>
  <c r="F1458"/>
  <c r="E1458"/>
  <c r="X1458" s="1"/>
  <c r="F1459"/>
  <c r="I1459"/>
  <c r="R1459"/>
  <c r="G1459"/>
  <c r="H1459"/>
  <c r="J1459"/>
  <c r="E1459"/>
  <c r="X1459" s="1"/>
  <c r="R1460"/>
  <c r="H1460"/>
  <c r="G1460"/>
  <c r="I1460"/>
  <c r="J1460"/>
  <c r="F1460"/>
  <c r="E1460"/>
  <c r="X1460" s="1"/>
  <c r="G1461"/>
  <c r="F1461"/>
  <c r="R1461"/>
  <c r="I1461"/>
  <c r="J1461"/>
  <c r="H1461"/>
  <c r="E1461"/>
  <c r="X1461" s="1"/>
  <c r="G1462"/>
  <c r="J1462"/>
  <c r="I1462"/>
  <c r="H1462"/>
  <c r="R1462"/>
  <c r="F1462"/>
  <c r="E1462"/>
  <c r="X1462" s="1"/>
  <c r="G1463"/>
  <c r="H1463"/>
  <c r="I1463"/>
  <c r="J1463"/>
  <c r="R1463"/>
  <c r="F1463"/>
  <c r="E1463"/>
  <c r="X1463" s="1"/>
  <c r="G1464"/>
  <c r="H1464"/>
  <c r="J1464"/>
  <c r="F1464"/>
  <c r="I1464"/>
  <c r="R1464"/>
  <c r="E1464"/>
  <c r="X1464" s="1"/>
  <c r="G1465"/>
  <c r="I1465"/>
  <c r="J1465"/>
  <c r="F1465"/>
  <c r="H1465"/>
  <c r="R1465"/>
  <c r="E1465"/>
  <c r="X1465" s="1"/>
  <c r="V1466"/>
  <c r="G1467"/>
  <c r="F1467"/>
  <c r="H1467"/>
  <c r="J1467"/>
  <c r="I1467"/>
  <c r="R1467"/>
  <c r="E1467"/>
  <c r="X1467" s="1"/>
  <c r="G1468"/>
  <c r="R1468"/>
  <c r="H1468"/>
  <c r="J1468"/>
  <c r="F1468"/>
  <c r="I1468"/>
  <c r="E1468"/>
  <c r="X1468" s="1"/>
  <c r="G1469"/>
  <c r="I1469"/>
  <c r="J1469"/>
  <c r="F1469"/>
  <c r="H1469"/>
  <c r="R1469"/>
  <c r="E1469"/>
  <c r="X1469" s="1"/>
  <c r="R1470"/>
  <c r="F1470"/>
  <c r="G1470"/>
  <c r="I1470"/>
  <c r="J1470"/>
  <c r="H1470"/>
  <c r="E1470"/>
  <c r="X1470" s="1"/>
  <c r="G1471"/>
  <c r="J1471"/>
  <c r="R1471"/>
  <c r="I1471"/>
  <c r="F1471"/>
  <c r="H1471"/>
  <c r="E1471"/>
  <c r="X1471" s="1"/>
  <c r="R1472"/>
  <c r="F1472"/>
  <c r="I1472"/>
  <c r="G1472"/>
  <c r="H1472"/>
  <c r="J1472"/>
  <c r="E1472"/>
  <c r="X1472" s="1"/>
  <c r="G1473"/>
  <c r="F1473"/>
  <c r="H1473"/>
  <c r="R1473"/>
  <c r="I1473"/>
  <c r="J1473"/>
  <c r="E1473"/>
  <c r="X1473" s="1"/>
  <c r="G1474"/>
  <c r="I1474"/>
  <c r="H1474"/>
  <c r="J1474"/>
  <c r="R1474"/>
  <c r="F1474"/>
  <c r="E1474"/>
  <c r="X1474" s="1"/>
  <c r="J1475"/>
  <c r="G1475"/>
  <c r="I1475"/>
  <c r="H1475"/>
  <c r="R1475"/>
  <c r="F1475"/>
  <c r="E1475"/>
  <c r="X1475" s="1"/>
  <c r="I1476"/>
  <c r="G1476"/>
  <c r="R1476"/>
  <c r="F1476"/>
  <c r="H1476"/>
  <c r="J1476"/>
  <c r="E1476"/>
  <c r="X1476" s="1"/>
  <c r="G1477"/>
  <c r="R1477"/>
  <c r="F1477"/>
  <c r="I1477"/>
  <c r="J1477"/>
  <c r="H1477"/>
  <c r="E1477"/>
  <c r="X1477" s="1"/>
  <c r="G1478"/>
  <c r="H1478"/>
  <c r="R1478"/>
  <c r="F1478"/>
  <c r="J1478"/>
  <c r="I1478"/>
  <c r="E1478"/>
  <c r="X1478" s="1"/>
  <c r="G1479"/>
  <c r="R1479"/>
  <c r="F1479"/>
  <c r="H1479"/>
  <c r="I1479"/>
  <c r="J1479"/>
  <c r="E1479"/>
  <c r="X1479" s="1"/>
  <c r="G1480"/>
  <c r="F1480"/>
  <c r="I1480"/>
  <c r="H1480"/>
  <c r="J1480"/>
  <c r="R1480"/>
  <c r="E1480"/>
  <c r="X1480" s="1"/>
  <c r="G1481"/>
  <c r="H1481"/>
  <c r="R1481"/>
  <c r="I1481"/>
  <c r="J1481"/>
  <c r="F1481"/>
  <c r="E1481"/>
  <c r="X1481" s="1"/>
  <c r="G1482"/>
  <c r="J1482"/>
  <c r="H1482"/>
  <c r="I1482"/>
  <c r="R1482"/>
  <c r="F1482"/>
  <c r="E1482"/>
  <c r="X1482" s="1"/>
  <c r="I1483"/>
  <c r="H1483"/>
  <c r="R1483"/>
  <c r="F1483"/>
  <c r="G1483"/>
  <c r="J1483"/>
  <c r="E1483"/>
  <c r="X1483" s="1"/>
  <c r="R1484"/>
  <c r="G1484"/>
  <c r="F1484"/>
  <c r="H1484"/>
  <c r="J1484"/>
  <c r="I1484"/>
  <c r="E1484"/>
  <c r="X1484" s="1"/>
  <c r="G1485"/>
  <c r="H1485"/>
  <c r="I1485"/>
  <c r="J1485"/>
  <c r="R1485"/>
  <c r="F1485"/>
  <c r="E1485"/>
  <c r="X1485" s="1"/>
  <c r="G1486"/>
  <c r="H1486"/>
  <c r="R1486"/>
  <c r="F1486"/>
  <c r="I1486"/>
  <c r="J1486"/>
  <c r="E1486"/>
  <c r="X1486" s="1"/>
  <c r="G1487"/>
  <c r="F1487"/>
  <c r="H1487"/>
  <c r="I1487"/>
  <c r="R1487"/>
  <c r="J1487"/>
  <c r="E1487"/>
  <c r="X1487" s="1"/>
  <c r="H1488"/>
  <c r="J1488"/>
  <c r="I1488"/>
  <c r="R1488"/>
  <c r="G1488"/>
  <c r="F1488"/>
  <c r="E1488"/>
  <c r="X1488" s="1"/>
  <c r="G1489"/>
  <c r="F1489"/>
  <c r="I1489"/>
  <c r="J1489"/>
  <c r="R1489"/>
  <c r="H1489"/>
  <c r="E1489"/>
  <c r="X1489" s="1"/>
  <c r="G1490"/>
  <c r="R1490"/>
  <c r="F1490"/>
  <c r="I1490"/>
  <c r="H1490"/>
  <c r="J1490"/>
  <c r="E1490"/>
  <c r="X1490" s="1"/>
  <c r="J1491"/>
  <c r="G1491"/>
  <c r="F1491"/>
  <c r="H1491"/>
  <c r="I1491"/>
  <c r="R1491"/>
  <c r="E1491"/>
  <c r="X1491" s="1"/>
  <c r="G1492"/>
  <c r="F1492"/>
  <c r="I1492"/>
  <c r="H1492"/>
  <c r="J1492"/>
  <c r="R1492"/>
  <c r="E1492"/>
  <c r="X1492" s="1"/>
  <c r="I1493"/>
  <c r="G1493"/>
  <c r="J1493"/>
  <c r="R1493"/>
  <c r="H1493"/>
  <c r="F1493"/>
  <c r="E1493"/>
  <c r="X1493" s="1"/>
  <c r="G1494"/>
  <c r="R1494"/>
  <c r="F1494"/>
  <c r="I1494"/>
  <c r="H1494"/>
  <c r="J1494"/>
  <c r="E1494"/>
  <c r="X1494" s="1"/>
  <c r="J1495"/>
  <c r="F1495"/>
  <c r="G1495"/>
  <c r="H1495"/>
  <c r="R1495"/>
  <c r="I1495"/>
  <c r="E1495"/>
  <c r="X1495" s="1"/>
  <c r="G1496"/>
  <c r="I1496"/>
  <c r="H1496"/>
  <c r="J1496"/>
  <c r="R1496"/>
  <c r="F1496"/>
  <c r="E1496"/>
  <c r="X1496" s="1"/>
  <c r="G1497"/>
  <c r="H1497"/>
  <c r="R1497"/>
  <c r="I1497"/>
  <c r="J1497"/>
  <c r="F1497"/>
  <c r="E1497"/>
  <c r="X1497" s="1"/>
  <c r="G1498"/>
  <c r="H1498"/>
  <c r="I1498"/>
  <c r="R1498"/>
  <c r="F1498"/>
  <c r="J1498"/>
  <c r="E1498"/>
  <c r="X1498" s="1"/>
  <c r="H1499"/>
  <c r="J1499"/>
  <c r="F1499"/>
  <c r="I1499"/>
  <c r="G1499"/>
  <c r="R1499"/>
  <c r="E1499"/>
  <c r="X1499" s="1"/>
  <c r="G1500"/>
  <c r="F1500"/>
  <c r="I1500"/>
  <c r="R1500"/>
  <c r="J1500"/>
  <c r="H1500"/>
  <c r="E1500"/>
  <c r="X1500" s="1"/>
  <c r="V1501"/>
  <c r="G1502"/>
  <c r="J1502"/>
  <c r="H1502"/>
  <c r="R1502"/>
  <c r="F1502"/>
  <c r="I1502"/>
  <c r="E1502"/>
  <c r="X1502" s="1"/>
  <c r="G1503"/>
  <c r="F1503"/>
  <c r="H1503"/>
  <c r="I1503"/>
  <c r="J1503"/>
  <c r="R1503"/>
  <c r="E1503"/>
  <c r="X1503" s="1"/>
  <c r="F1504"/>
  <c r="R1504"/>
  <c r="H1504"/>
  <c r="G1504"/>
  <c r="I1504"/>
  <c r="J1504"/>
  <c r="E1504"/>
  <c r="X1504" s="1"/>
  <c r="G1505"/>
  <c r="I1505"/>
  <c r="J1505"/>
  <c r="H1505"/>
  <c r="F1505"/>
  <c r="R1505"/>
  <c r="E1505"/>
  <c r="X1505" s="1"/>
  <c r="G1506"/>
  <c r="J1506"/>
  <c r="R1506"/>
  <c r="F1506"/>
  <c r="H1506"/>
  <c r="I1506"/>
  <c r="E1506"/>
  <c r="X1506" s="1"/>
  <c r="R1507"/>
  <c r="I1507"/>
  <c r="G1507"/>
  <c r="J1507"/>
  <c r="F1507"/>
  <c r="H1507"/>
  <c r="E1507"/>
  <c r="X1507" s="1"/>
  <c r="G1508"/>
  <c r="F1508"/>
  <c r="H1508"/>
  <c r="J1508"/>
  <c r="R1508"/>
  <c r="I1508"/>
  <c r="E1508"/>
  <c r="X1508" s="1"/>
  <c r="F1509"/>
  <c r="R1509"/>
  <c r="H1509"/>
  <c r="I1509"/>
  <c r="J1509"/>
  <c r="G1509"/>
  <c r="E1509"/>
  <c r="X1509" s="1"/>
  <c r="G1510"/>
  <c r="J1510"/>
  <c r="R1510"/>
  <c r="F1510"/>
  <c r="I1510"/>
  <c r="H1510"/>
  <c r="E1510"/>
  <c r="X1510" s="1"/>
  <c r="G1511"/>
  <c r="J1511"/>
  <c r="R1511"/>
  <c r="F1511"/>
  <c r="H1511"/>
  <c r="I1511"/>
  <c r="E1511"/>
  <c r="X1511" s="1"/>
  <c r="V1512"/>
  <c r="G1513"/>
  <c r="H1513"/>
  <c r="R1513"/>
  <c r="I1513"/>
  <c r="J1513"/>
  <c r="F1513"/>
  <c r="E1513"/>
  <c r="X1513" s="1"/>
  <c r="G1514"/>
  <c r="H1514"/>
  <c r="I1514"/>
  <c r="R1514"/>
  <c r="F1514"/>
  <c r="J1514"/>
  <c r="E1514"/>
  <c r="X1514" s="1"/>
  <c r="G1515"/>
  <c r="F1515"/>
  <c r="H1515"/>
  <c r="I1515"/>
  <c r="J1515"/>
  <c r="R1515"/>
  <c r="E1515"/>
  <c r="X1515" s="1"/>
  <c r="H1516"/>
  <c r="F1516"/>
  <c r="J1516"/>
  <c r="I1516"/>
  <c r="G1516"/>
  <c r="R1516"/>
  <c r="E1516"/>
  <c r="X1516" s="1"/>
  <c r="G1517"/>
  <c r="F1517"/>
  <c r="H1517"/>
  <c r="I1517"/>
  <c r="J1517"/>
  <c r="R1517"/>
  <c r="E1517"/>
  <c r="X1517" s="1"/>
  <c r="G1518"/>
  <c r="H1518"/>
  <c r="R1518"/>
  <c r="F1518"/>
  <c r="J1518"/>
  <c r="I1518"/>
  <c r="E1518"/>
  <c r="X1518" s="1"/>
  <c r="G1519"/>
  <c r="F1519"/>
  <c r="H1519"/>
  <c r="I1519"/>
  <c r="J1519"/>
  <c r="R1519"/>
  <c r="E1519"/>
  <c r="X1519" s="1"/>
  <c r="H1520"/>
  <c r="R1520"/>
  <c r="G1520"/>
  <c r="J1520"/>
  <c r="I1520"/>
  <c r="F1520"/>
  <c r="E1520"/>
  <c r="X1520" s="1"/>
  <c r="G1521"/>
  <c r="F1521"/>
  <c r="I1521"/>
  <c r="J1521"/>
  <c r="R1521"/>
  <c r="H1521"/>
  <c r="E1521"/>
  <c r="X1521" s="1"/>
  <c r="G1522"/>
  <c r="R1522"/>
  <c r="F1522"/>
  <c r="J1522"/>
  <c r="H1522"/>
  <c r="I1522"/>
  <c r="E1522"/>
  <c r="X1522" s="1"/>
  <c r="G1523"/>
  <c r="F1523"/>
  <c r="H1523"/>
  <c r="I1523"/>
  <c r="R1523"/>
  <c r="J1523"/>
  <c r="E1523"/>
  <c r="X1523" s="1"/>
  <c r="G1524"/>
  <c r="H1524"/>
  <c r="J1524"/>
  <c r="R1524"/>
  <c r="I1524"/>
  <c r="F1524"/>
  <c r="E1524"/>
  <c r="X1524" s="1"/>
  <c r="R1525"/>
  <c r="G1525"/>
  <c r="I1525"/>
  <c r="H1525"/>
  <c r="F1525"/>
  <c r="J1525"/>
  <c r="E1525"/>
  <c r="X1525" s="1"/>
  <c r="G1526"/>
  <c r="H1526"/>
  <c r="J1526"/>
  <c r="R1526"/>
  <c r="F1526"/>
  <c r="I1526"/>
  <c r="E1526"/>
  <c r="X1526" s="1"/>
  <c r="R1527"/>
  <c r="J1527"/>
  <c r="G1527"/>
  <c r="I1527"/>
  <c r="H1527"/>
  <c r="F1527"/>
  <c r="E1527"/>
  <c r="X1527" s="1"/>
  <c r="G1528"/>
  <c r="I1528"/>
  <c r="H1528"/>
  <c r="J1528"/>
  <c r="R1528"/>
  <c r="F1528"/>
  <c r="E1528"/>
  <c r="X1528" s="1"/>
  <c r="G1529"/>
  <c r="F1529"/>
  <c r="H1529"/>
  <c r="R1529"/>
  <c r="I1529"/>
  <c r="J1529"/>
  <c r="E1529"/>
  <c r="X1529" s="1"/>
  <c r="G1530"/>
  <c r="J1530"/>
  <c r="H1530"/>
  <c r="I1530"/>
  <c r="R1530"/>
  <c r="F1530"/>
  <c r="E1530"/>
  <c r="X1530" s="1"/>
  <c r="F1531"/>
  <c r="R1531"/>
  <c r="G1531"/>
  <c r="I1531"/>
  <c r="J1531"/>
  <c r="H1531"/>
  <c r="E1531"/>
  <c r="X1531" s="1"/>
  <c r="F1532"/>
  <c r="R1532"/>
  <c r="J1532"/>
  <c r="H1532"/>
  <c r="G1532"/>
  <c r="I1532"/>
  <c r="E1532"/>
  <c r="X1532" s="1"/>
  <c r="G1533"/>
  <c r="H1533"/>
  <c r="I1533"/>
  <c r="J1533"/>
  <c r="F1533"/>
  <c r="R1533"/>
  <c r="E1533"/>
  <c r="X1533" s="1"/>
  <c r="G1534"/>
  <c r="J1534"/>
  <c r="H1534"/>
  <c r="R1534"/>
  <c r="F1534"/>
  <c r="I1534"/>
  <c r="E1534"/>
  <c r="X1534" s="1"/>
  <c r="G1535"/>
  <c r="H1535"/>
  <c r="R1535"/>
  <c r="J1535"/>
  <c r="I1535"/>
  <c r="F1535"/>
  <c r="E1535"/>
  <c r="X1535" s="1"/>
  <c r="V1536"/>
  <c r="G1537"/>
  <c r="F1537"/>
  <c r="I1537"/>
  <c r="J1537"/>
  <c r="R1537"/>
  <c r="H1537"/>
  <c r="E1537"/>
  <c r="X1537" s="1"/>
  <c r="G1538"/>
  <c r="R1538"/>
  <c r="F1538"/>
  <c r="I1538"/>
  <c r="J1538"/>
  <c r="H1538"/>
  <c r="E1538"/>
  <c r="X1538" s="1"/>
  <c r="G1539"/>
  <c r="J1539"/>
  <c r="R1539"/>
  <c r="F1539"/>
  <c r="H1539"/>
  <c r="I1539"/>
  <c r="E1539"/>
  <c r="X1539" s="1"/>
  <c r="G1540"/>
  <c r="F1540"/>
  <c r="H1540"/>
  <c r="I1540"/>
  <c r="J1540"/>
  <c r="R1540"/>
  <c r="E1540"/>
  <c r="X1540" s="1"/>
  <c r="G1541"/>
  <c r="F1541"/>
  <c r="H1541"/>
  <c r="I1541"/>
  <c r="J1541"/>
  <c r="R1541"/>
  <c r="E1541"/>
  <c r="X1541" s="1"/>
  <c r="G1542"/>
  <c r="I1542"/>
  <c r="J1542"/>
  <c r="R1542"/>
  <c r="F1542"/>
  <c r="H1542"/>
  <c r="E1542"/>
  <c r="X1542" s="1"/>
  <c r="G1543"/>
  <c r="R1543"/>
  <c r="H1543"/>
  <c r="F1543"/>
  <c r="I1543"/>
  <c r="J1543"/>
  <c r="E1543"/>
  <c r="X1543" s="1"/>
  <c r="V1544"/>
  <c r="G1545"/>
  <c r="R1545"/>
  <c r="F1545"/>
  <c r="I1545"/>
  <c r="H1545"/>
  <c r="J1545"/>
  <c r="E1545"/>
  <c r="X1545" s="1"/>
  <c r="H1546"/>
  <c r="J1546"/>
  <c r="G1546"/>
  <c r="I1546"/>
  <c r="F1546"/>
  <c r="R1546"/>
  <c r="E1546"/>
  <c r="X1546" s="1"/>
  <c r="F1547"/>
  <c r="H1547"/>
  <c r="R1547"/>
  <c r="G1547"/>
  <c r="I1547"/>
  <c r="J1547"/>
  <c r="E1547"/>
  <c r="X1547" s="1"/>
  <c r="G1548"/>
  <c r="R1548"/>
  <c r="F1548"/>
  <c r="H1548"/>
  <c r="I1548"/>
  <c r="J1548"/>
  <c r="E1548"/>
  <c r="X1548" s="1"/>
  <c r="R1549"/>
  <c r="J1549"/>
  <c r="H1549"/>
  <c r="F1549"/>
  <c r="G1549"/>
  <c r="I1549"/>
  <c r="E1549"/>
  <c r="X1549" s="1"/>
  <c r="V1550"/>
  <c r="I1551"/>
  <c r="J1551"/>
  <c r="R1551"/>
  <c r="G1551"/>
  <c r="H1551"/>
  <c r="F1551"/>
  <c r="E1551"/>
  <c r="X1551" s="1"/>
  <c r="G1552"/>
  <c r="J1552"/>
  <c r="I1552"/>
  <c r="H1552"/>
  <c r="F1552"/>
  <c r="R1552"/>
  <c r="E1552"/>
  <c r="X1552" s="1"/>
  <c r="G1553"/>
  <c r="H1553"/>
  <c r="I1553"/>
  <c r="J1553"/>
  <c r="R1553"/>
  <c r="F1553"/>
  <c r="E1553"/>
  <c r="X1553" s="1"/>
  <c r="F1554"/>
  <c r="G1554"/>
  <c r="H1554"/>
  <c r="I1554"/>
  <c r="J1554"/>
  <c r="R1554"/>
  <c r="E1554"/>
  <c r="X1554" s="1"/>
  <c r="G1555"/>
  <c r="F1555"/>
  <c r="H1555"/>
  <c r="I1555"/>
  <c r="J1555"/>
  <c r="R1555"/>
  <c r="E1555"/>
  <c r="X1555" s="1"/>
  <c r="G1556"/>
  <c r="J1556"/>
  <c r="R1556"/>
  <c r="H1556"/>
  <c r="F1556"/>
  <c r="I1556"/>
  <c r="E1556"/>
  <c r="X1556" s="1"/>
  <c r="R1557"/>
  <c r="J1557"/>
  <c r="G1557"/>
  <c r="I1557"/>
  <c r="H1557"/>
  <c r="F1557"/>
  <c r="E1557"/>
  <c r="X1557" s="1"/>
  <c r="R1558"/>
  <c r="F1558"/>
  <c r="H1558"/>
  <c r="G1558"/>
  <c r="I1558"/>
  <c r="J1558"/>
  <c r="E1558"/>
  <c r="X1558" s="1"/>
  <c r="F1559"/>
  <c r="I1559"/>
  <c r="H1559"/>
  <c r="G1559"/>
  <c r="J1559"/>
  <c r="R1559"/>
  <c r="E1559"/>
  <c r="X1559" s="1"/>
  <c r="G1560"/>
  <c r="J1560"/>
  <c r="R1560"/>
  <c r="H1560"/>
  <c r="F1560"/>
  <c r="I1560"/>
  <c r="E1560"/>
  <c r="X1560" s="1"/>
  <c r="R1561"/>
  <c r="G1561"/>
  <c r="F1561"/>
  <c r="J1561"/>
  <c r="H1561"/>
  <c r="I1561"/>
  <c r="E1561"/>
  <c r="X1561" s="1"/>
  <c r="G1562"/>
  <c r="J1562"/>
  <c r="R1562"/>
  <c r="F1562"/>
  <c r="H1562"/>
  <c r="I1562"/>
  <c r="E1562"/>
  <c r="X1562" s="1"/>
  <c r="R1563"/>
  <c r="H1563"/>
  <c r="G1563"/>
  <c r="J1563"/>
  <c r="I1563"/>
  <c r="F1563"/>
  <c r="E1563"/>
  <c r="X1563" s="1"/>
  <c r="G1564"/>
  <c r="J1564"/>
  <c r="R1564"/>
  <c r="H1564"/>
  <c r="F1564"/>
  <c r="I1564"/>
  <c r="E1564"/>
  <c r="X1564" s="1"/>
  <c r="H1565"/>
  <c r="F1565"/>
  <c r="R1565"/>
  <c r="I1565"/>
  <c r="J1565"/>
  <c r="G1565"/>
  <c r="E1565"/>
  <c r="X1565" s="1"/>
  <c r="R1566"/>
  <c r="F1566"/>
  <c r="H1566"/>
  <c r="J1566"/>
  <c r="G1566"/>
  <c r="I1566"/>
  <c r="E1566"/>
  <c r="X1566" s="1"/>
  <c r="I1567"/>
  <c r="R1567"/>
  <c r="H1567"/>
  <c r="G1567"/>
  <c r="J1567"/>
  <c r="F1567"/>
  <c r="E1567"/>
  <c r="X1567" s="1"/>
  <c r="G1568"/>
  <c r="J1568"/>
  <c r="R1568"/>
  <c r="H1568"/>
  <c r="F1568"/>
  <c r="I1568"/>
  <c r="E1568"/>
  <c r="X1568" s="1"/>
  <c r="G1569"/>
  <c r="H1569"/>
  <c r="I1569"/>
  <c r="J1569"/>
  <c r="R1569"/>
  <c r="F1569"/>
  <c r="E1569"/>
  <c r="X1569" s="1"/>
  <c r="R1570"/>
  <c r="J1570"/>
  <c r="I1570"/>
  <c r="H1570"/>
  <c r="G1570"/>
  <c r="F1570"/>
  <c r="E1570"/>
  <c r="X1570" s="1"/>
  <c r="H1571"/>
  <c r="J1571"/>
  <c r="F1571"/>
  <c r="R1571"/>
  <c r="G1571"/>
  <c r="I1571"/>
  <c r="E1571"/>
  <c r="X1571" s="1"/>
  <c r="G1572"/>
  <c r="J1572"/>
  <c r="R1572"/>
  <c r="H1572"/>
  <c r="F1572"/>
  <c r="I1572"/>
  <c r="E1572"/>
  <c r="X1572" s="1"/>
  <c r="I1573"/>
  <c r="J1573"/>
  <c r="R1573"/>
  <c r="G1573"/>
  <c r="H1573"/>
  <c r="F1573"/>
  <c r="E1573"/>
  <c r="X1573" s="1"/>
  <c r="J1574"/>
  <c r="F1574"/>
  <c r="H1574"/>
  <c r="G1574"/>
  <c r="R1574"/>
  <c r="I1574"/>
  <c r="E1574"/>
  <c r="X1574" s="1"/>
  <c r="G1575"/>
  <c r="F1575"/>
  <c r="H1575"/>
  <c r="I1575"/>
  <c r="J1575"/>
  <c r="R1575"/>
  <c r="E1575"/>
  <c r="X1575" s="1"/>
  <c r="G1576"/>
  <c r="F1576"/>
  <c r="H1576"/>
  <c r="J1576"/>
  <c r="R1576"/>
  <c r="I1576"/>
  <c r="E1576"/>
  <c r="X1576" s="1"/>
  <c r="I1577"/>
  <c r="H1577"/>
  <c r="F1577"/>
  <c r="G1577"/>
  <c r="J1577"/>
  <c r="R1577"/>
  <c r="E1577"/>
  <c r="X1577" s="1"/>
  <c r="H1578"/>
  <c r="F1578"/>
  <c r="R1578"/>
  <c r="J1578"/>
  <c r="G1578"/>
  <c r="I1578"/>
  <c r="E1578"/>
  <c r="X1578" s="1"/>
  <c r="R1579"/>
  <c r="I1579"/>
  <c r="G1579"/>
  <c r="H1579"/>
  <c r="F1579"/>
  <c r="J1579"/>
  <c r="E1579"/>
  <c r="X1579" s="1"/>
  <c r="G1580"/>
  <c r="J1580"/>
  <c r="R1580"/>
  <c r="H1580"/>
  <c r="F1580"/>
  <c r="I1580"/>
  <c r="E1580"/>
  <c r="X1580" s="1"/>
  <c r="R1581"/>
  <c r="H1581"/>
  <c r="G1581"/>
  <c r="F1581"/>
  <c r="J1581"/>
  <c r="I1581"/>
  <c r="E1581"/>
  <c r="X1581" s="1"/>
  <c r="I1582"/>
  <c r="R1582"/>
  <c r="F1582"/>
  <c r="G1582"/>
  <c r="H1582"/>
  <c r="J1582"/>
  <c r="E1582"/>
  <c r="X1582" s="1"/>
  <c r="R1583"/>
  <c r="F1583"/>
  <c r="G1583"/>
  <c r="H1583"/>
  <c r="J1583"/>
  <c r="I1583"/>
  <c r="E1583"/>
  <c r="X1583" s="1"/>
  <c r="G1584"/>
  <c r="J1584"/>
  <c r="R1584"/>
  <c r="H1584"/>
  <c r="F1584"/>
  <c r="I1584"/>
  <c r="E1584"/>
  <c r="X1584" s="1"/>
  <c r="G1585"/>
  <c r="H1585"/>
  <c r="I1585"/>
  <c r="J1585"/>
  <c r="R1585"/>
  <c r="F1585"/>
  <c r="E1585"/>
  <c r="X1585" s="1"/>
  <c r="F1586"/>
  <c r="J1586"/>
  <c r="R1586"/>
  <c r="G1586"/>
  <c r="H1586"/>
  <c r="I1586"/>
  <c r="E1586"/>
  <c r="X1586" s="1"/>
  <c r="F1587"/>
  <c r="R1587"/>
  <c r="H1587"/>
  <c r="G1587"/>
  <c r="I1587"/>
  <c r="J1587"/>
  <c r="E1587"/>
  <c r="X1587" s="1"/>
  <c r="G1588"/>
  <c r="J1588"/>
  <c r="R1588"/>
  <c r="H1588"/>
  <c r="F1588"/>
  <c r="I1588"/>
  <c r="E1588"/>
  <c r="X1588" s="1"/>
  <c r="J1589"/>
  <c r="H1589"/>
  <c r="R1589"/>
  <c r="F1589"/>
  <c r="G1589"/>
  <c r="I1589"/>
  <c r="E1589"/>
  <c r="X1589" s="1"/>
  <c r="J1590"/>
  <c r="G1590"/>
  <c r="R1590"/>
  <c r="I1590"/>
  <c r="H1590"/>
  <c r="F1590"/>
  <c r="E1590"/>
  <c r="X1590" s="1"/>
  <c r="F1591"/>
  <c r="G1591"/>
  <c r="J1591"/>
  <c r="R1591"/>
  <c r="I1591"/>
  <c r="H1591"/>
  <c r="E1591"/>
  <c r="X1591" s="1"/>
  <c r="G1592"/>
  <c r="R1592"/>
  <c r="H1592"/>
  <c r="F1592"/>
  <c r="J1592"/>
  <c r="I1592"/>
  <c r="E1592"/>
  <c r="X1592" s="1"/>
  <c r="J1593"/>
  <c r="I1593"/>
  <c r="H1593"/>
  <c r="F1593"/>
  <c r="R1593"/>
  <c r="G1593"/>
  <c r="E1593"/>
  <c r="X1593" s="1"/>
  <c r="G1594"/>
  <c r="J1594"/>
  <c r="R1594"/>
  <c r="F1594"/>
  <c r="H1594"/>
  <c r="I1594"/>
  <c r="E1594"/>
  <c r="X1594" s="1"/>
  <c r="F1595"/>
  <c r="J1595"/>
  <c r="R1595"/>
  <c r="G1595"/>
  <c r="H1595"/>
  <c r="I1595"/>
  <c r="E1595"/>
  <c r="X1595" s="1"/>
  <c r="G1596"/>
  <c r="J1596"/>
  <c r="R1596"/>
  <c r="H1596"/>
  <c r="F1596"/>
  <c r="I1596"/>
  <c r="E1596"/>
  <c r="X1596" s="1"/>
  <c r="H1597"/>
  <c r="F1597"/>
  <c r="R1597"/>
  <c r="J1597"/>
  <c r="G1597"/>
  <c r="I1597"/>
  <c r="E1597"/>
  <c r="X1597" s="1"/>
  <c r="F1598"/>
  <c r="H1598"/>
  <c r="J1598"/>
  <c r="R1598"/>
  <c r="I1598"/>
  <c r="G1598"/>
  <c r="E1598"/>
  <c r="X1598" s="1"/>
  <c r="V1599"/>
  <c r="G1600"/>
  <c r="J1600"/>
  <c r="R1600"/>
  <c r="H1600"/>
  <c r="F1600"/>
  <c r="I1600"/>
  <c r="E1600"/>
  <c r="X1600" s="1"/>
  <c r="G1601"/>
  <c r="H1601"/>
  <c r="I1601"/>
  <c r="J1601"/>
  <c r="R1601"/>
  <c r="F1601"/>
  <c r="E1601"/>
  <c r="X1601" s="1"/>
  <c r="J1602"/>
  <c r="I1602"/>
  <c r="R1602"/>
  <c r="F1602"/>
  <c r="H1602"/>
  <c r="G1602"/>
  <c r="E1602"/>
  <c r="X1602" s="1"/>
  <c r="I1603"/>
  <c r="R1603"/>
  <c r="H1603"/>
  <c r="F1603"/>
  <c r="J1603"/>
  <c r="G1603"/>
  <c r="E1603"/>
  <c r="X1603" s="1"/>
  <c r="G1604"/>
  <c r="J1604"/>
  <c r="R1604"/>
  <c r="H1604"/>
  <c r="F1604"/>
  <c r="I1604"/>
  <c r="E1604"/>
  <c r="X1604" s="1"/>
  <c r="I1605"/>
  <c r="H1605"/>
  <c r="F1605"/>
  <c r="J1605"/>
  <c r="G1605"/>
  <c r="R1605"/>
  <c r="E1605"/>
  <c r="X1605" s="1"/>
  <c r="I1606"/>
  <c r="F1606"/>
  <c r="G1606"/>
  <c r="H1606"/>
  <c r="R1606"/>
  <c r="J1606"/>
  <c r="E1606"/>
  <c r="X1606" s="1"/>
  <c r="H1607"/>
  <c r="G1607"/>
  <c r="R1607"/>
  <c r="I1607"/>
  <c r="J1607"/>
  <c r="F1607"/>
  <c r="E1607"/>
  <c r="X1607" s="1"/>
  <c r="F1608"/>
  <c r="J1608"/>
  <c r="R1608"/>
  <c r="G1608"/>
  <c r="H1608"/>
  <c r="I1608"/>
  <c r="E1608"/>
  <c r="X1608" s="1"/>
  <c r="R1609"/>
  <c r="F1609"/>
  <c r="G1609"/>
  <c r="H1609"/>
  <c r="I1609"/>
  <c r="J1609"/>
  <c r="E1609"/>
  <c r="X1609" s="1"/>
  <c r="I1610"/>
  <c r="J1610"/>
  <c r="H1610"/>
  <c r="F1610"/>
  <c r="G1610"/>
  <c r="R1610"/>
  <c r="E1610"/>
  <c r="X1610" s="1"/>
  <c r="H1611"/>
  <c r="G1611"/>
  <c r="J1611"/>
  <c r="I1611"/>
  <c r="R1611"/>
  <c r="F1611"/>
  <c r="E1611"/>
  <c r="X1611" s="1"/>
  <c r="G1612"/>
  <c r="J1612"/>
  <c r="R1612"/>
  <c r="H1612"/>
  <c r="F1612"/>
  <c r="I1612"/>
  <c r="E1612"/>
  <c r="X1612" s="1"/>
  <c r="F1613"/>
  <c r="R1613"/>
  <c r="G1613"/>
  <c r="H1613"/>
  <c r="I1613"/>
  <c r="J1613"/>
  <c r="E1613"/>
  <c r="X1613" s="1"/>
  <c r="I1614"/>
  <c r="F1614"/>
  <c r="H1614"/>
  <c r="J1614"/>
  <c r="G1614"/>
  <c r="R1614"/>
  <c r="E1614"/>
  <c r="X1614" s="1"/>
  <c r="J1615"/>
  <c r="R1615"/>
  <c r="I1615"/>
  <c r="G1615"/>
  <c r="F1615"/>
  <c r="H1615"/>
  <c r="E1615"/>
  <c r="X1615" s="1"/>
  <c r="G1616"/>
  <c r="J1616"/>
  <c r="R1616"/>
  <c r="H1616"/>
  <c r="F1616"/>
  <c r="I1616"/>
  <c r="E1616"/>
  <c r="X1616" s="1"/>
  <c r="G1617"/>
  <c r="H1617"/>
  <c r="I1617"/>
  <c r="J1617"/>
  <c r="R1617"/>
  <c r="F1617"/>
  <c r="E1617"/>
  <c r="X1617" s="1"/>
  <c r="F1618"/>
  <c r="H1618"/>
  <c r="J1618"/>
  <c r="R1618"/>
  <c r="G1618"/>
  <c r="I1618"/>
  <c r="E1618"/>
  <c r="X1618" s="1"/>
  <c r="G1619"/>
  <c r="F1619"/>
  <c r="H1619"/>
  <c r="I1619"/>
  <c r="J1619"/>
  <c r="R1619"/>
  <c r="E1619"/>
  <c r="X1619" s="1"/>
  <c r="G1620"/>
  <c r="J1620"/>
  <c r="R1620"/>
  <c r="H1620"/>
  <c r="F1620"/>
  <c r="I1620"/>
  <c r="E1620"/>
  <c r="X1620" s="1"/>
  <c r="H1621"/>
  <c r="F1621"/>
  <c r="G1621"/>
  <c r="I1621"/>
  <c r="J1621"/>
  <c r="R1621"/>
  <c r="E1621"/>
  <c r="X1621" s="1"/>
  <c r="J1622"/>
  <c r="H1622"/>
  <c r="I1622"/>
  <c r="G1622"/>
  <c r="R1622"/>
  <c r="F1622"/>
  <c r="E1622"/>
  <c r="X1622" s="1"/>
  <c r="F1623"/>
  <c r="I1623"/>
  <c r="R1623"/>
  <c r="J1623"/>
  <c r="G1623"/>
  <c r="H1623"/>
  <c r="E1623"/>
  <c r="X1623" s="1"/>
  <c r="G1624"/>
  <c r="R1624"/>
  <c r="J1624"/>
  <c r="I1624"/>
  <c r="F1624"/>
  <c r="H1624"/>
  <c r="E1624"/>
  <c r="X1624" s="1"/>
  <c r="R1625"/>
  <c r="G1625"/>
  <c r="J1625"/>
  <c r="I1625"/>
  <c r="F1625"/>
  <c r="H1625"/>
  <c r="E1625"/>
  <c r="X1625" s="1"/>
  <c r="H1626"/>
  <c r="F1626"/>
  <c r="G1626"/>
  <c r="R1626"/>
  <c r="I1626"/>
  <c r="J1626"/>
  <c r="E1626"/>
  <c r="X1626" s="1"/>
  <c r="G1627"/>
  <c r="H1627"/>
  <c r="I1627"/>
  <c r="J1627"/>
  <c r="R1627"/>
  <c r="F1627"/>
  <c r="E1627"/>
  <c r="X1627" s="1"/>
  <c r="G1628"/>
  <c r="R1628"/>
  <c r="J1628"/>
  <c r="F1628"/>
  <c r="H1628"/>
  <c r="I1628"/>
  <c r="E1628"/>
  <c r="X1628" s="1"/>
  <c r="J1629"/>
  <c r="H1629"/>
  <c r="I1629"/>
  <c r="R1629"/>
  <c r="G1629"/>
  <c r="F1629"/>
  <c r="E1629"/>
  <c r="X1629" s="1"/>
  <c r="G1630"/>
  <c r="F1630"/>
  <c r="H1630"/>
  <c r="I1630"/>
  <c r="J1630"/>
  <c r="R1630"/>
  <c r="E1630"/>
  <c r="X1630" s="1"/>
  <c r="G1631"/>
  <c r="F1631"/>
  <c r="H1631"/>
  <c r="I1631"/>
  <c r="J1631"/>
  <c r="R1631"/>
  <c r="E1631"/>
  <c r="X1631" s="1"/>
  <c r="F1632"/>
  <c r="I1632"/>
  <c r="J1632"/>
  <c r="G1632"/>
  <c r="R1632"/>
  <c r="H1632"/>
  <c r="E1632"/>
  <c r="X1632" s="1"/>
  <c r="G1633"/>
  <c r="J1633"/>
  <c r="R1633"/>
  <c r="F1633"/>
  <c r="H1633"/>
  <c r="I1633"/>
  <c r="E1633"/>
  <c r="X1633" s="1"/>
  <c r="F1634"/>
  <c r="R1634"/>
  <c r="I1634"/>
  <c r="J1634"/>
  <c r="G1634"/>
  <c r="H1634"/>
  <c r="E1634"/>
  <c r="X1634" s="1"/>
  <c r="G1635"/>
  <c r="H1635"/>
  <c r="I1635"/>
  <c r="J1635"/>
  <c r="R1635"/>
  <c r="F1635"/>
  <c r="E1635"/>
  <c r="X1635" s="1"/>
  <c r="I1636"/>
  <c r="G1636"/>
  <c r="R1636"/>
  <c r="J1636"/>
  <c r="H1636"/>
  <c r="F1636"/>
  <c r="E1636"/>
  <c r="X1636" s="1"/>
  <c r="G1637"/>
  <c r="I1637"/>
  <c r="J1637"/>
  <c r="R1637"/>
  <c r="H1637"/>
  <c r="F1637"/>
  <c r="E1637"/>
  <c r="X1637" s="1"/>
  <c r="H1638"/>
  <c r="F1638"/>
  <c r="I1638"/>
  <c r="G1638"/>
  <c r="J1638"/>
  <c r="R1638"/>
  <c r="E1638"/>
  <c r="X1638" s="1"/>
  <c r="G1639"/>
  <c r="F1639"/>
  <c r="H1639"/>
  <c r="I1639"/>
  <c r="J1639"/>
  <c r="R1639"/>
  <c r="E1639"/>
  <c r="X1639" s="1"/>
  <c r="J1640"/>
  <c r="I1640"/>
  <c r="R1640"/>
  <c r="H1640"/>
  <c r="G1640"/>
  <c r="F1640"/>
  <c r="E1640"/>
  <c r="X1640" s="1"/>
  <c r="F1641"/>
  <c r="J1641"/>
  <c r="H1641"/>
  <c r="G1641"/>
  <c r="R1641"/>
  <c r="I1641"/>
  <c r="E1641"/>
  <c r="X1641" s="1"/>
  <c r="G1642"/>
  <c r="F1642"/>
  <c r="H1642"/>
  <c r="I1642"/>
  <c r="J1642"/>
  <c r="R1642"/>
  <c r="E1642"/>
  <c r="X1642" s="1"/>
  <c r="I1643"/>
  <c r="J1643"/>
  <c r="R1643"/>
  <c r="F1643"/>
  <c r="H1643"/>
  <c r="G1643"/>
  <c r="E1643"/>
  <c r="X1643" s="1"/>
  <c r="G1644"/>
  <c r="H1644"/>
  <c r="F1644"/>
  <c r="R1644"/>
  <c r="I1644"/>
  <c r="J1644"/>
  <c r="E1644"/>
  <c r="X1644" s="1"/>
  <c r="F1645"/>
  <c r="G1645"/>
  <c r="H1645"/>
  <c r="R1645"/>
  <c r="J1645"/>
  <c r="I1645"/>
  <c r="E1645"/>
  <c r="X1645" s="1"/>
  <c r="F1646"/>
  <c r="H1646"/>
  <c r="R1646"/>
  <c r="J1646"/>
  <c r="G1646"/>
  <c r="I1646"/>
  <c r="E1646"/>
  <c r="X1646" s="1"/>
  <c r="G1647"/>
  <c r="F1647"/>
  <c r="H1647"/>
  <c r="I1647"/>
  <c r="J1647"/>
  <c r="R1647"/>
  <c r="E1647"/>
  <c r="X1647" s="1"/>
  <c r="G1648"/>
  <c r="R1648"/>
  <c r="J1648"/>
  <c r="F1648"/>
  <c r="H1648"/>
  <c r="I1648"/>
  <c r="E1648"/>
  <c r="X1648" s="1"/>
  <c r="G1649"/>
  <c r="J1649"/>
  <c r="R1649"/>
  <c r="F1649"/>
  <c r="H1649"/>
  <c r="I1649"/>
  <c r="E1649"/>
  <c r="X1649" s="1"/>
  <c r="G1650"/>
  <c r="R1650"/>
  <c r="I1650"/>
  <c r="H1650"/>
  <c r="F1650"/>
  <c r="J1650"/>
  <c r="E1650"/>
  <c r="X1650" s="1"/>
  <c r="I1651"/>
  <c r="R1651"/>
  <c r="G1651"/>
  <c r="H1651"/>
  <c r="J1651"/>
  <c r="F1651"/>
  <c r="E1651"/>
  <c r="X1651" s="1"/>
  <c r="R1652"/>
  <c r="F1652"/>
  <c r="H1652"/>
  <c r="J1652"/>
  <c r="G1652"/>
  <c r="I1652"/>
  <c r="E1652"/>
  <c r="X1652" s="1"/>
  <c r="F1653"/>
  <c r="H1653"/>
  <c r="R1653"/>
  <c r="I1653"/>
  <c r="G1653"/>
  <c r="J1653"/>
  <c r="E1653"/>
  <c r="X1653" s="1"/>
  <c r="H1654"/>
  <c r="I1654"/>
  <c r="G1654"/>
  <c r="R1654"/>
  <c r="J1654"/>
  <c r="F1654"/>
  <c r="E1654"/>
  <c r="X1654" s="1"/>
  <c r="G1655"/>
  <c r="H1655"/>
  <c r="I1655"/>
  <c r="J1655"/>
  <c r="R1655"/>
  <c r="F1655"/>
  <c r="E1655"/>
  <c r="X1655" s="1"/>
  <c r="R1656"/>
  <c r="G1656"/>
  <c r="H1656"/>
  <c r="J1656"/>
  <c r="F1656"/>
  <c r="I1656"/>
  <c r="E1656"/>
  <c r="X1656" s="1"/>
  <c r="H1657"/>
  <c r="R1657"/>
  <c r="I1657"/>
  <c r="J1657"/>
  <c r="G1657"/>
  <c r="F1657"/>
  <c r="E1657"/>
  <c r="X1657" s="1"/>
  <c r="H1658"/>
  <c r="R1658"/>
  <c r="G1658"/>
  <c r="J1658"/>
  <c r="I1658"/>
  <c r="F1658"/>
  <c r="E1658"/>
  <c r="X1658" s="1"/>
  <c r="H1659"/>
  <c r="J1659"/>
  <c r="R1659"/>
  <c r="G1659"/>
  <c r="I1659"/>
  <c r="F1659"/>
  <c r="E1659"/>
  <c r="X1659" s="1"/>
  <c r="G1660"/>
  <c r="I1660"/>
  <c r="R1660"/>
  <c r="J1660"/>
  <c r="F1660"/>
  <c r="H1660"/>
  <c r="E1660"/>
  <c r="X1660" s="1"/>
  <c r="R1661"/>
  <c r="F1661"/>
  <c r="G1661"/>
  <c r="H1661"/>
  <c r="J1661"/>
  <c r="I1661"/>
  <c r="E1661"/>
  <c r="X1661" s="1"/>
  <c r="F1662"/>
  <c r="H1662"/>
  <c r="R1662"/>
  <c r="G1662"/>
  <c r="I1662"/>
  <c r="J1662"/>
  <c r="E1662"/>
  <c r="X1662" s="1"/>
  <c r="J1663"/>
  <c r="I1663"/>
  <c r="H1663"/>
  <c r="F1663"/>
  <c r="G1663"/>
  <c r="R1663"/>
  <c r="E1663"/>
  <c r="X1663" s="1"/>
  <c r="V1664"/>
  <c r="G1665"/>
  <c r="J1665"/>
  <c r="R1665"/>
  <c r="F1665"/>
  <c r="H1665"/>
  <c r="I1665"/>
  <c r="E1665"/>
  <c r="X1665" s="1"/>
  <c r="J1666"/>
  <c r="I1666"/>
  <c r="R1666"/>
  <c r="G1666"/>
  <c r="F1666"/>
  <c r="H1666"/>
  <c r="E1666"/>
  <c r="X1666" s="1"/>
  <c r="I1667"/>
  <c r="R1667"/>
  <c r="G1667"/>
  <c r="F1667"/>
  <c r="J1667"/>
  <c r="H1667"/>
  <c r="E1667"/>
  <c r="X1667" s="1"/>
  <c r="J1668"/>
  <c r="H1668"/>
  <c r="R1668"/>
  <c r="I1668"/>
  <c r="G1668"/>
  <c r="F1668"/>
  <c r="E1668"/>
  <c r="X1668" s="1"/>
  <c r="F1669"/>
  <c r="R1669"/>
  <c r="G1669"/>
  <c r="I1669"/>
  <c r="J1669"/>
  <c r="H1669"/>
  <c r="E1669"/>
  <c r="X1669" s="1"/>
  <c r="I1670"/>
  <c r="J1670"/>
  <c r="F1670"/>
  <c r="G1670"/>
  <c r="R1670"/>
  <c r="H1670"/>
  <c r="E1670"/>
  <c r="X1670" s="1"/>
  <c r="I1671"/>
  <c r="H1671"/>
  <c r="J1671"/>
  <c r="R1671"/>
  <c r="G1671"/>
  <c r="F1671"/>
  <c r="E1671"/>
  <c r="X1671" s="1"/>
  <c r="J1672"/>
  <c r="G1672"/>
  <c r="F1672"/>
  <c r="H1672"/>
  <c r="R1672"/>
  <c r="I1672"/>
  <c r="E1672"/>
  <c r="X1672" s="1"/>
  <c r="J1673"/>
  <c r="I1673"/>
  <c r="F1673"/>
  <c r="H1673"/>
  <c r="G1673"/>
  <c r="R1673"/>
  <c r="E1673"/>
  <c r="X1673" s="1"/>
  <c r="F1674"/>
  <c r="R1674"/>
  <c r="G1674"/>
  <c r="J1674"/>
  <c r="H1674"/>
  <c r="I1674"/>
  <c r="E1674"/>
  <c r="X1674" s="1"/>
  <c r="G1675"/>
  <c r="F1675"/>
  <c r="H1675"/>
  <c r="I1675"/>
  <c r="J1675"/>
  <c r="R1675"/>
  <c r="E1675"/>
  <c r="X1675" s="1"/>
  <c r="G1676"/>
  <c r="R1676"/>
  <c r="J1676"/>
  <c r="H1676"/>
  <c r="I1676"/>
  <c r="F1676"/>
  <c r="E1676"/>
  <c r="X1676" s="1"/>
  <c r="F1677"/>
  <c r="J1677"/>
  <c r="I1677"/>
  <c r="H1677"/>
  <c r="R1677"/>
  <c r="G1677"/>
  <c r="E1677"/>
  <c r="X1677" s="1"/>
  <c r="J1678"/>
  <c r="F1678"/>
  <c r="G1678"/>
  <c r="R1678"/>
  <c r="H1678"/>
  <c r="I1678"/>
  <c r="E1678"/>
  <c r="X1678" s="1"/>
  <c r="J1679"/>
  <c r="R1679"/>
  <c r="I1679"/>
  <c r="G1679"/>
  <c r="H1679"/>
  <c r="F1679"/>
  <c r="E1679"/>
  <c r="X1679" s="1"/>
  <c r="H1680"/>
  <c r="I1680"/>
  <c r="F1680"/>
  <c r="G1680"/>
  <c r="R1680"/>
  <c r="J1680"/>
  <c r="E1680"/>
  <c r="X1680" s="1"/>
  <c r="G1681"/>
  <c r="J1681"/>
  <c r="R1681"/>
  <c r="F1681"/>
  <c r="H1681"/>
  <c r="I1681"/>
  <c r="E1681"/>
  <c r="X1681" s="1"/>
  <c r="G1682"/>
  <c r="F1682"/>
  <c r="H1682"/>
  <c r="I1682"/>
  <c r="J1682"/>
  <c r="R1682"/>
  <c r="E1682"/>
  <c r="X1682" s="1"/>
  <c r="J1683"/>
  <c r="G1683"/>
  <c r="H1683"/>
  <c r="R1683"/>
  <c r="I1683"/>
  <c r="F1683"/>
  <c r="E1683"/>
  <c r="X1683" s="1"/>
  <c r="V1684"/>
  <c r="G1685"/>
  <c r="F1685"/>
  <c r="R1685"/>
  <c r="H1685"/>
  <c r="J1685"/>
  <c r="I1685"/>
  <c r="E1685"/>
  <c r="X1685" s="1"/>
  <c r="I1686"/>
  <c r="H1686"/>
  <c r="F1686"/>
  <c r="G1686"/>
  <c r="J1686"/>
  <c r="R1686"/>
  <c r="E1686"/>
  <c r="X1686" s="1"/>
  <c r="J1687"/>
  <c r="G1687"/>
  <c r="H1687"/>
  <c r="R1687"/>
  <c r="I1687"/>
  <c r="F1687"/>
  <c r="E1687"/>
  <c r="X1687" s="1"/>
  <c r="G1688"/>
  <c r="R1688"/>
  <c r="J1688"/>
  <c r="F1688"/>
  <c r="H1688"/>
  <c r="I1688"/>
  <c r="E1688"/>
  <c r="X1688" s="1"/>
  <c r="R1689"/>
  <c r="I1689"/>
  <c r="H1689"/>
  <c r="G1689"/>
  <c r="J1689"/>
  <c r="F1689"/>
  <c r="E1689"/>
  <c r="X1689" s="1"/>
  <c r="H1690"/>
  <c r="G1690"/>
  <c r="I1690"/>
  <c r="F1690"/>
  <c r="R1690"/>
  <c r="J1690"/>
  <c r="E1690"/>
  <c r="X1690" s="1"/>
  <c r="G1691"/>
  <c r="H1691"/>
  <c r="I1691"/>
  <c r="J1691"/>
  <c r="R1691"/>
  <c r="F1691"/>
  <c r="E1691"/>
  <c r="X1691" s="1"/>
  <c r="J1692"/>
  <c r="H1692"/>
  <c r="F1692"/>
  <c r="G1692"/>
  <c r="R1692"/>
  <c r="I1692"/>
  <c r="E1692"/>
  <c r="X1692" s="1"/>
  <c r="J1693"/>
  <c r="H1693"/>
  <c r="F1693"/>
  <c r="R1693"/>
  <c r="G1693"/>
  <c r="I1693"/>
  <c r="E1693"/>
  <c r="X1693" s="1"/>
  <c r="G1694"/>
  <c r="F1694"/>
  <c r="H1694"/>
  <c r="I1694"/>
  <c r="J1694"/>
  <c r="R1694"/>
  <c r="E1694"/>
  <c r="X1694" s="1"/>
  <c r="F1695"/>
  <c r="G1695"/>
  <c r="I1695"/>
  <c r="H1695"/>
  <c r="R1695"/>
  <c r="J1695"/>
  <c r="E1695"/>
  <c r="X1695" s="1"/>
  <c r="I1696"/>
  <c r="G1696"/>
  <c r="H1696"/>
  <c r="F1696"/>
  <c r="R1696"/>
  <c r="J1696"/>
  <c r="E1696"/>
  <c r="X1696" s="1"/>
  <c r="G1697"/>
  <c r="J1697"/>
  <c r="R1697"/>
  <c r="F1697"/>
  <c r="H1697"/>
  <c r="I1697"/>
  <c r="E1697"/>
  <c r="X1697" s="1"/>
  <c r="F1698"/>
  <c r="R1698"/>
  <c r="I1698"/>
  <c r="G1698"/>
  <c r="J1698"/>
  <c r="H1698"/>
  <c r="E1698"/>
  <c r="X1698" s="1"/>
  <c r="R1699"/>
  <c r="F1699"/>
  <c r="H1699"/>
  <c r="J1699"/>
  <c r="I1699"/>
  <c r="G1699"/>
  <c r="E1699"/>
  <c r="X1699" s="1"/>
  <c r="I1700"/>
  <c r="H1700"/>
  <c r="G1700"/>
  <c r="F1700"/>
  <c r="R1700"/>
  <c r="J1700"/>
  <c r="E1700"/>
  <c r="X1700" s="1"/>
  <c r="R1701"/>
  <c r="J1701"/>
  <c r="I1701"/>
  <c r="G1701"/>
  <c r="F1701"/>
  <c r="H1701"/>
  <c r="E1701"/>
  <c r="X1701" s="1"/>
  <c r="I1702"/>
  <c r="H1702"/>
  <c r="R1702"/>
  <c r="G1702"/>
  <c r="J1702"/>
  <c r="F1702"/>
  <c r="E1702"/>
  <c r="X1702" s="1"/>
  <c r="G1703"/>
  <c r="H1703"/>
  <c r="I1703"/>
  <c r="J1703"/>
  <c r="R1703"/>
  <c r="F1703"/>
  <c r="E1703"/>
  <c r="X1703" s="1"/>
  <c r="G1704"/>
  <c r="R1704"/>
  <c r="J1704"/>
  <c r="F1704"/>
  <c r="H1704"/>
  <c r="I1704"/>
  <c r="E1704"/>
  <c r="X1704" s="1"/>
  <c r="R1705"/>
  <c r="H1705"/>
  <c r="J1705"/>
  <c r="F1705"/>
  <c r="I1705"/>
  <c r="G1705"/>
  <c r="E1705"/>
  <c r="X1705" s="1"/>
  <c r="I1706"/>
  <c r="J1706"/>
  <c r="H1706"/>
  <c r="R1706"/>
  <c r="G1706"/>
  <c r="F1706"/>
  <c r="E1706"/>
  <c r="X1706" s="1"/>
  <c r="H1707"/>
  <c r="R1707"/>
  <c r="G1707"/>
  <c r="F1707"/>
  <c r="I1707"/>
  <c r="J1707"/>
  <c r="E1707"/>
  <c r="X1707" s="1"/>
  <c r="V1708"/>
  <c r="R1709"/>
  <c r="H1709"/>
  <c r="F1709"/>
  <c r="G1709"/>
  <c r="I1709"/>
  <c r="J1709"/>
  <c r="E1709"/>
  <c r="X1709" s="1"/>
  <c r="J1710"/>
  <c r="R1710"/>
  <c r="G1710"/>
  <c r="I1710"/>
  <c r="F1710"/>
  <c r="H1710"/>
  <c r="E1710"/>
  <c r="X1710" s="1"/>
  <c r="F1711"/>
  <c r="R1711"/>
  <c r="J1711"/>
  <c r="G1711"/>
  <c r="H1711"/>
  <c r="I1711"/>
  <c r="E1711"/>
  <c r="X1711" s="1"/>
  <c r="F1712"/>
  <c r="I1712"/>
  <c r="G1712"/>
  <c r="J1712"/>
  <c r="H1712"/>
  <c r="R1712"/>
  <c r="E1712"/>
  <c r="X1712" s="1"/>
  <c r="G1713"/>
  <c r="J1713"/>
  <c r="R1713"/>
  <c r="F1713"/>
  <c r="H1713"/>
  <c r="I1713"/>
  <c r="E1713"/>
  <c r="X1713" s="1"/>
  <c r="J1714"/>
  <c r="G1714"/>
  <c r="R1714"/>
  <c r="I1714"/>
  <c r="F1714"/>
  <c r="H1714"/>
  <c r="E1714"/>
  <c r="X1714" s="1"/>
  <c r="I1715"/>
  <c r="J1715"/>
  <c r="H1715"/>
  <c r="G1715"/>
  <c r="R1715"/>
  <c r="F1715"/>
  <c r="E1715"/>
  <c r="X1715" s="1"/>
  <c r="V1716"/>
  <c r="H1717"/>
  <c r="G1717"/>
  <c r="F1717"/>
  <c r="R1717"/>
  <c r="J1717"/>
  <c r="I1717"/>
  <c r="E1717"/>
  <c r="X1717" s="1"/>
  <c r="I1718"/>
  <c r="F1718"/>
  <c r="J1718"/>
  <c r="R1718"/>
  <c r="G1718"/>
  <c r="H1718"/>
  <c r="E1718"/>
  <c r="X1718" s="1"/>
  <c r="G1719"/>
  <c r="H1719"/>
  <c r="I1719"/>
  <c r="J1719"/>
  <c r="R1719"/>
  <c r="F1719"/>
  <c r="E1719"/>
  <c r="X1719" s="1"/>
  <c r="G1720"/>
  <c r="R1720"/>
  <c r="J1720"/>
  <c r="F1720"/>
  <c r="H1720"/>
  <c r="I1720"/>
  <c r="E1720"/>
  <c r="X1720" s="1"/>
  <c r="F1721"/>
  <c r="R1721"/>
  <c r="I1721"/>
  <c r="G1721"/>
  <c r="H1721"/>
  <c r="J1721"/>
  <c r="E1721"/>
  <c r="X1721" s="1"/>
  <c r="G1722"/>
  <c r="H1722"/>
  <c r="F1722"/>
  <c r="I1722"/>
  <c r="R1722"/>
  <c r="J1722"/>
  <c r="E1722"/>
  <c r="X1722" s="1"/>
  <c r="J1723"/>
  <c r="I1723"/>
  <c r="G1723"/>
  <c r="R1723"/>
  <c r="H1723"/>
  <c r="F1723"/>
  <c r="E1723"/>
  <c r="X1723" s="1"/>
  <c r="R1724"/>
  <c r="J1724"/>
  <c r="H1724"/>
  <c r="F1724"/>
  <c r="G1724"/>
  <c r="I1724"/>
  <c r="E1724"/>
  <c r="X1724" s="1"/>
  <c r="I1725"/>
  <c r="R1725"/>
  <c r="J1725"/>
  <c r="F1725"/>
  <c r="G1725"/>
  <c r="H1725"/>
  <c r="E1725"/>
  <c r="X1725" s="1"/>
  <c r="R1726"/>
  <c r="F1726"/>
  <c r="G1726"/>
  <c r="I1726"/>
  <c r="H1726"/>
  <c r="J1726"/>
  <c r="E1726"/>
  <c r="X1726" s="1"/>
  <c r="G1727"/>
  <c r="H1727"/>
  <c r="I1727"/>
  <c r="J1727"/>
  <c r="R1727"/>
  <c r="F1727"/>
  <c r="E1727"/>
  <c r="X1727" s="1"/>
  <c r="G1728"/>
  <c r="R1728"/>
  <c r="J1728"/>
  <c r="I1728"/>
  <c r="F1728"/>
  <c r="H1728"/>
  <c r="E1728"/>
  <c r="X1728" s="1"/>
  <c r="G1729"/>
  <c r="J1729"/>
  <c r="R1729"/>
  <c r="F1729"/>
  <c r="H1729"/>
  <c r="I1729"/>
  <c r="E1729"/>
  <c r="X1729" s="1"/>
  <c r="F1730"/>
  <c r="H1730"/>
  <c r="I1730"/>
  <c r="R1730"/>
  <c r="G1730"/>
  <c r="J1730"/>
  <c r="E1730"/>
  <c r="X1730" s="1"/>
  <c r="G1731"/>
  <c r="R1731"/>
  <c r="J1731"/>
  <c r="H1731"/>
  <c r="F1731"/>
  <c r="I1731"/>
  <c r="E1731"/>
  <c r="X1731" s="1"/>
  <c r="F1732"/>
  <c r="H1732"/>
  <c r="I1732"/>
  <c r="J1732"/>
  <c r="G1732"/>
  <c r="R1732"/>
  <c r="E1732"/>
  <c r="X1732" s="1"/>
  <c r="R1733"/>
  <c r="I1733"/>
  <c r="G1733"/>
  <c r="F1733"/>
  <c r="J1733"/>
  <c r="H1733"/>
  <c r="E1733"/>
  <c r="X1733" s="1"/>
  <c r="J1734"/>
  <c r="G1734"/>
  <c r="I1734"/>
  <c r="F1734"/>
  <c r="H1734"/>
  <c r="R1734"/>
  <c r="E1734"/>
  <c r="X1734" s="1"/>
  <c r="G1735"/>
  <c r="H1735"/>
  <c r="F1735"/>
  <c r="J1735"/>
  <c r="R1735"/>
  <c r="I1735"/>
  <c r="E1735"/>
  <c r="X1735" s="1"/>
  <c r="F1736"/>
  <c r="R1736"/>
  <c r="H1736"/>
  <c r="G1736"/>
  <c r="I1736"/>
  <c r="J1736"/>
  <c r="E1736"/>
  <c r="X1736" s="1"/>
  <c r="I1737"/>
  <c r="G1737"/>
  <c r="J1737"/>
  <c r="R1737"/>
  <c r="F1737"/>
  <c r="H1737"/>
  <c r="E1737"/>
  <c r="X1737" s="1"/>
  <c r="F1738"/>
  <c r="G1738"/>
  <c r="H1738"/>
  <c r="R1738"/>
  <c r="I1738"/>
  <c r="J1738"/>
  <c r="E1738"/>
  <c r="X1738" s="1"/>
  <c r="G1739"/>
  <c r="J1739"/>
  <c r="H1739"/>
  <c r="R1739"/>
  <c r="F1739"/>
  <c r="I1739"/>
  <c r="E1739"/>
  <c r="X1739" s="1"/>
  <c r="G1740"/>
  <c r="F1740"/>
  <c r="H1740"/>
  <c r="I1740"/>
  <c r="J1740"/>
  <c r="R1740"/>
  <c r="E1740"/>
  <c r="X1740" s="1"/>
  <c r="R1741"/>
  <c r="F1741"/>
  <c r="I1741"/>
  <c r="G1741"/>
  <c r="J1741"/>
  <c r="H1741"/>
  <c r="E1741"/>
  <c r="X1741" s="1"/>
  <c r="G1742"/>
  <c r="H1742"/>
  <c r="F1742"/>
  <c r="I1742"/>
  <c r="J1742"/>
  <c r="R1742"/>
  <c r="E1742"/>
  <c r="X1742" s="1"/>
  <c r="R1743"/>
  <c r="G1743"/>
  <c r="J1743"/>
  <c r="H1743"/>
  <c r="F1743"/>
  <c r="I1743"/>
  <c r="E1743"/>
  <c r="X1743" s="1"/>
  <c r="G1744"/>
  <c r="R1744"/>
  <c r="F1744"/>
  <c r="H1744"/>
  <c r="I1744"/>
  <c r="J1744"/>
  <c r="E1744"/>
  <c r="X1744" s="1"/>
  <c r="R1745"/>
  <c r="J1745"/>
  <c r="H1745"/>
  <c r="G1745"/>
  <c r="F1745"/>
  <c r="I1745"/>
  <c r="E1745"/>
  <c r="X1745" s="1"/>
  <c r="J1746"/>
  <c r="I1746"/>
  <c r="G1746"/>
  <c r="H1746"/>
  <c r="R1746"/>
  <c r="F1746"/>
  <c r="E1746"/>
  <c r="X1746" s="1"/>
  <c r="G1747"/>
  <c r="I1747"/>
  <c r="F1747"/>
  <c r="H1747"/>
  <c r="J1747"/>
  <c r="R1747"/>
  <c r="E1747"/>
  <c r="X1747" s="1"/>
  <c r="G1748"/>
  <c r="H1748"/>
  <c r="F1748"/>
  <c r="J1748"/>
  <c r="I1748"/>
  <c r="R1748"/>
  <c r="E1748"/>
  <c r="X1748" s="1"/>
  <c r="H1749"/>
  <c r="I1749"/>
  <c r="F1749"/>
  <c r="R1749"/>
  <c r="G1749"/>
  <c r="J1749"/>
  <c r="E1749"/>
  <c r="X1749" s="1"/>
  <c r="G1750"/>
  <c r="F1750"/>
  <c r="H1750"/>
  <c r="I1750"/>
  <c r="J1750"/>
  <c r="R1750"/>
  <c r="E1750"/>
  <c r="X1750" s="1"/>
  <c r="G1751"/>
  <c r="F1751"/>
  <c r="I1751"/>
  <c r="J1751"/>
  <c r="H1751"/>
  <c r="R1751"/>
  <c r="E1751"/>
  <c r="X1751" s="1"/>
  <c r="G1752"/>
  <c r="I1752"/>
  <c r="R1752"/>
  <c r="J1752"/>
  <c r="F1752"/>
  <c r="H1752"/>
  <c r="E1752"/>
  <c r="X1752" s="1"/>
  <c r="J1753"/>
  <c r="G1753"/>
  <c r="I1753"/>
  <c r="H1753"/>
  <c r="R1753"/>
  <c r="F1753"/>
  <c r="E1753"/>
  <c r="X1753" s="1"/>
  <c r="R1754"/>
  <c r="F1754"/>
  <c r="G1754"/>
  <c r="I1754"/>
  <c r="H1754"/>
  <c r="J1754"/>
  <c r="E1754"/>
  <c r="X1754" s="1"/>
  <c r="G1755"/>
  <c r="F1755"/>
  <c r="R1755"/>
  <c r="H1755"/>
  <c r="I1755"/>
  <c r="J1755"/>
  <c r="E1755"/>
  <c r="X1755" s="1"/>
  <c r="G1756"/>
  <c r="F1756"/>
  <c r="H1756"/>
  <c r="I1756"/>
  <c r="J1756"/>
  <c r="R1756"/>
  <c r="E1756"/>
  <c r="X1756" s="1"/>
  <c r="G1757"/>
  <c r="H1757"/>
  <c r="I1757"/>
  <c r="R1757"/>
  <c r="F1757"/>
  <c r="J1757"/>
  <c r="E1757"/>
  <c r="X1757" s="1"/>
  <c r="R1758"/>
  <c r="F1758"/>
  <c r="J1758"/>
  <c r="H1758"/>
  <c r="G1758"/>
  <c r="I1758"/>
  <c r="E1758"/>
  <c r="X1758" s="1"/>
  <c r="G1759"/>
  <c r="F1759"/>
  <c r="R1759"/>
  <c r="H1759"/>
  <c r="I1759"/>
  <c r="J1759"/>
  <c r="E1759"/>
  <c r="X1759" s="1"/>
  <c r="F1760"/>
  <c r="G1760"/>
  <c r="J1760"/>
  <c r="H1760"/>
  <c r="I1760"/>
  <c r="R1760"/>
  <c r="E1760"/>
  <c r="X1760" s="1"/>
  <c r="G1761"/>
  <c r="I1761"/>
  <c r="R1761"/>
  <c r="F1761"/>
  <c r="J1761"/>
  <c r="H1761"/>
  <c r="E1761"/>
  <c r="X1761" s="1"/>
  <c r="F1762"/>
  <c r="I1762"/>
  <c r="G1762"/>
  <c r="H1762"/>
  <c r="J1762"/>
  <c r="R1762"/>
  <c r="E1762"/>
  <c r="X1762" s="1"/>
  <c r="G1763"/>
  <c r="H1763"/>
  <c r="I1763"/>
  <c r="J1763"/>
  <c r="F1763"/>
  <c r="R1763"/>
  <c r="E1763"/>
  <c r="X1763" s="1"/>
  <c r="G1764"/>
  <c r="I1764"/>
  <c r="J1764"/>
  <c r="R1764"/>
  <c r="F1764"/>
  <c r="H1764"/>
  <c r="E1764"/>
  <c r="X1764" s="1"/>
  <c r="G1765"/>
  <c r="H1765"/>
  <c r="J1765"/>
  <c r="I1765"/>
  <c r="R1765"/>
  <c r="F1765"/>
  <c r="E1765"/>
  <c r="X1765" s="1"/>
  <c r="G1766"/>
  <c r="I1766"/>
  <c r="J1766"/>
  <c r="R1766"/>
  <c r="F1766"/>
  <c r="H1766"/>
  <c r="E1766"/>
  <c r="X1766" s="1"/>
  <c r="G1767"/>
  <c r="F1767"/>
  <c r="H1767"/>
  <c r="I1767"/>
  <c r="J1767"/>
  <c r="R1767"/>
  <c r="E1767"/>
  <c r="X1767" s="1"/>
  <c r="G1768"/>
  <c r="F1768"/>
  <c r="H1768"/>
  <c r="I1768"/>
  <c r="J1768"/>
  <c r="R1768"/>
  <c r="E1768"/>
  <c r="X1768" s="1"/>
  <c r="R1769"/>
  <c r="I1769"/>
  <c r="G1769"/>
  <c r="F1769"/>
  <c r="J1769"/>
  <c r="H1769"/>
  <c r="E1769"/>
  <c r="X1769" s="1"/>
  <c r="I1770"/>
  <c r="J1770"/>
  <c r="G1770"/>
  <c r="R1770"/>
  <c r="F1770"/>
  <c r="H1770"/>
  <c r="E1770"/>
  <c r="X1770" s="1"/>
  <c r="G1771"/>
  <c r="H1771"/>
  <c r="I1771"/>
  <c r="F1771"/>
  <c r="J1771"/>
  <c r="R1771"/>
  <c r="E1771"/>
  <c r="X1771" s="1"/>
  <c r="G1772"/>
  <c r="F1772"/>
  <c r="H1772"/>
  <c r="I1772"/>
  <c r="J1772"/>
  <c r="R1772"/>
  <c r="E1772"/>
  <c r="X1772" s="1"/>
  <c r="H1773"/>
  <c r="F1773"/>
  <c r="G1773"/>
  <c r="R1773"/>
  <c r="J1773"/>
  <c r="I1773"/>
  <c r="E1773"/>
  <c r="X1773" s="1"/>
  <c r="F1774"/>
  <c r="R1774"/>
  <c r="G1774"/>
  <c r="H1774"/>
  <c r="I1774"/>
  <c r="J1774"/>
  <c r="E1774"/>
  <c r="X1774" s="1"/>
  <c r="R1775"/>
  <c r="F1775"/>
  <c r="I1775"/>
  <c r="G1775"/>
  <c r="J1775"/>
  <c r="H1775"/>
  <c r="E1775"/>
  <c r="X1775" s="1"/>
  <c r="G1776"/>
  <c r="H1776"/>
  <c r="I1776"/>
  <c r="J1776"/>
  <c r="R1776"/>
  <c r="F1776"/>
  <c r="E1776"/>
  <c r="X1776" s="1"/>
  <c r="G1777"/>
  <c r="H1777"/>
  <c r="I1777"/>
  <c r="J1777"/>
  <c r="R1777"/>
  <c r="F1777"/>
  <c r="E1777"/>
  <c r="X1777" s="1"/>
  <c r="R1778"/>
  <c r="F1778"/>
  <c r="J1778"/>
  <c r="G1778"/>
  <c r="I1778"/>
  <c r="H1778"/>
  <c r="E1778"/>
  <c r="X1778" s="1"/>
  <c r="G1779"/>
  <c r="R1779"/>
  <c r="J1779"/>
  <c r="I1779"/>
  <c r="F1779"/>
  <c r="H1779"/>
  <c r="E1779"/>
  <c r="X1779" s="1"/>
  <c r="G1780"/>
  <c r="H1780"/>
  <c r="I1780"/>
  <c r="J1780"/>
  <c r="R1780"/>
  <c r="F1780"/>
  <c r="E1780"/>
  <c r="X1780" s="1"/>
  <c r="G1781"/>
  <c r="H1781"/>
  <c r="I1781"/>
  <c r="J1781"/>
  <c r="R1781"/>
  <c r="F1781"/>
  <c r="E1781"/>
  <c r="X1781" s="1"/>
  <c r="R1782"/>
  <c r="H1782"/>
  <c r="F1782"/>
  <c r="J1782"/>
  <c r="G1782"/>
  <c r="I1782"/>
  <c r="E1782"/>
  <c r="X1782" s="1"/>
  <c r="F1783"/>
  <c r="I1783"/>
  <c r="H1783"/>
  <c r="G1783"/>
  <c r="J1783"/>
  <c r="R1783"/>
  <c r="E1783"/>
  <c r="X1783" s="1"/>
  <c r="G1784"/>
  <c r="H1784"/>
  <c r="I1784"/>
  <c r="J1784"/>
  <c r="R1784"/>
  <c r="F1784"/>
  <c r="E1784"/>
  <c r="X1784" s="1"/>
  <c r="J1785"/>
  <c r="H1785"/>
  <c r="I1785"/>
  <c r="G1785"/>
  <c r="R1785"/>
  <c r="F1785"/>
  <c r="E1785"/>
  <c r="X1785" s="1"/>
  <c r="G1786"/>
  <c r="I1786"/>
  <c r="J1786"/>
  <c r="R1786"/>
  <c r="F1786"/>
  <c r="H1786"/>
  <c r="E1786"/>
  <c r="X1786" s="1"/>
  <c r="J1787"/>
  <c r="G1787"/>
  <c r="R1787"/>
  <c r="I1787"/>
  <c r="H1787"/>
  <c r="F1787"/>
  <c r="E1787"/>
  <c r="X1787" s="1"/>
  <c r="G1788"/>
  <c r="H1788"/>
  <c r="I1788"/>
  <c r="J1788"/>
  <c r="R1788"/>
  <c r="F1788"/>
  <c r="E1788"/>
  <c r="X1788" s="1"/>
  <c r="G1789"/>
  <c r="H1789"/>
  <c r="I1789"/>
  <c r="J1789"/>
  <c r="R1789"/>
  <c r="F1789"/>
  <c r="E1789"/>
  <c r="X1789" s="1"/>
  <c r="G1790"/>
  <c r="H1790"/>
  <c r="J1790"/>
  <c r="R1790"/>
  <c r="F1790"/>
  <c r="I1790"/>
  <c r="E1790"/>
  <c r="X1790" s="1"/>
  <c r="J1791"/>
  <c r="G1791"/>
  <c r="R1791"/>
  <c r="I1791"/>
  <c r="H1791"/>
  <c r="F1791"/>
  <c r="E1791"/>
  <c r="X1791" s="1"/>
  <c r="G1792"/>
  <c r="H1792"/>
  <c r="I1792"/>
  <c r="J1792"/>
  <c r="R1792"/>
  <c r="F1792"/>
  <c r="E1792"/>
  <c r="X1792" s="1"/>
  <c r="G1793"/>
  <c r="H1793"/>
  <c r="I1793"/>
  <c r="J1793"/>
  <c r="R1793"/>
  <c r="F1793"/>
  <c r="E1793"/>
  <c r="X1793" s="1"/>
  <c r="J1794"/>
  <c r="R1794"/>
  <c r="G1794"/>
  <c r="F1794"/>
  <c r="H1794"/>
  <c r="I1794"/>
  <c r="E1794"/>
  <c r="X1794" s="1"/>
  <c r="F1795"/>
  <c r="R1795"/>
  <c r="J1795"/>
  <c r="I1795"/>
  <c r="G1795"/>
  <c r="H1795"/>
  <c r="E1795"/>
  <c r="X1795" s="1"/>
  <c r="G1796"/>
  <c r="H1796"/>
  <c r="I1796"/>
  <c r="J1796"/>
  <c r="R1796"/>
  <c r="F1796"/>
  <c r="E1796"/>
  <c r="X1796" s="1"/>
  <c r="G1797"/>
  <c r="H1797"/>
  <c r="I1797"/>
  <c r="J1797"/>
  <c r="R1797"/>
  <c r="F1797"/>
  <c r="E1797"/>
  <c r="X1797" s="1"/>
  <c r="G1798"/>
  <c r="F1798"/>
  <c r="J1798"/>
  <c r="R1798"/>
  <c r="I1798"/>
  <c r="H1798"/>
  <c r="E1798"/>
  <c r="X1798" s="1"/>
  <c r="R1799"/>
  <c r="I1799"/>
  <c r="H1799"/>
  <c r="G1799"/>
  <c r="F1799"/>
  <c r="J1799"/>
  <c r="E1799"/>
  <c r="X1799" s="1"/>
  <c r="H1800"/>
  <c r="G1800"/>
  <c r="J1800"/>
  <c r="R1800"/>
  <c r="I1800"/>
  <c r="F1800"/>
  <c r="E1800"/>
  <c r="X1800" s="1"/>
  <c r="G1801"/>
  <c r="H1801"/>
  <c r="I1801"/>
  <c r="J1801"/>
  <c r="R1801"/>
  <c r="F1801"/>
  <c r="E1801"/>
  <c r="X1801" s="1"/>
  <c r="I1802"/>
  <c r="F1802"/>
  <c r="G1802"/>
  <c r="J1802"/>
  <c r="H1802"/>
  <c r="R1802"/>
  <c r="E1802"/>
  <c r="X1802" s="1"/>
  <c r="R1803"/>
  <c r="I1803"/>
  <c r="H1803"/>
  <c r="F1803"/>
  <c r="J1803"/>
  <c r="G1803"/>
  <c r="E1803"/>
  <c r="X1803" s="1"/>
  <c r="G1804"/>
  <c r="H1804"/>
  <c r="I1804"/>
  <c r="J1804"/>
  <c r="R1804"/>
  <c r="F1804"/>
  <c r="E1804"/>
  <c r="X1804" s="1"/>
  <c r="G1805"/>
  <c r="H1805"/>
  <c r="I1805"/>
  <c r="J1805"/>
  <c r="R1805"/>
  <c r="F1805"/>
  <c r="E1805"/>
  <c r="X1805" s="1"/>
  <c r="R1806"/>
  <c r="G1806"/>
  <c r="I1806"/>
  <c r="F1806"/>
  <c r="H1806"/>
  <c r="J1806"/>
  <c r="E1806"/>
  <c r="X1806" s="1"/>
  <c r="G1807"/>
  <c r="F1807"/>
  <c r="H1807"/>
  <c r="I1807"/>
  <c r="J1807"/>
  <c r="R1807"/>
  <c r="E1807"/>
  <c r="X1807" s="1"/>
  <c r="H1808"/>
  <c r="R1808"/>
  <c r="G1808"/>
  <c r="I1808"/>
  <c r="F1808"/>
  <c r="J1808"/>
  <c r="E1808"/>
  <c r="X1808" s="1"/>
  <c r="J1809"/>
  <c r="F1809"/>
  <c r="I1809"/>
  <c r="G1809"/>
  <c r="H1809"/>
  <c r="R1809"/>
  <c r="E1809"/>
  <c r="X1809" s="1"/>
  <c r="I1810"/>
  <c r="H1810"/>
  <c r="R1810"/>
  <c r="G1810"/>
  <c r="J1810"/>
  <c r="F1810"/>
  <c r="E1810"/>
  <c r="X1810" s="1"/>
  <c r="R1811"/>
  <c r="F1811"/>
  <c r="H1811"/>
  <c r="G1811"/>
  <c r="I1811"/>
  <c r="J1811"/>
  <c r="E1811"/>
  <c r="X1811" s="1"/>
  <c r="G1812"/>
  <c r="H1812"/>
  <c r="I1812"/>
  <c r="J1812"/>
  <c r="R1812"/>
  <c r="F1812"/>
  <c r="E1812"/>
  <c r="X1812" s="1"/>
  <c r="I1813"/>
  <c r="F1813"/>
  <c r="G1813"/>
  <c r="H1813"/>
  <c r="R1813"/>
  <c r="J1813"/>
  <c r="E1813"/>
  <c r="X1813" s="1"/>
  <c r="G1814"/>
  <c r="H1814"/>
  <c r="I1814"/>
  <c r="J1814"/>
  <c r="R1814"/>
  <c r="F1814"/>
  <c r="E1814"/>
  <c r="X1814" s="1"/>
  <c r="G1815"/>
  <c r="I1815"/>
  <c r="H1815"/>
  <c r="F1815"/>
  <c r="J1815"/>
  <c r="R1815"/>
  <c r="E1815"/>
  <c r="X1815" s="1"/>
  <c r="I1816"/>
  <c r="H1816"/>
  <c r="G1816"/>
  <c r="F1816"/>
  <c r="R1816"/>
  <c r="J1816"/>
  <c r="E1816"/>
  <c r="X1816" s="1"/>
  <c r="G1817"/>
  <c r="F1817"/>
  <c r="H1817"/>
  <c r="J1817"/>
  <c r="I1817"/>
  <c r="R1817"/>
  <c r="E1817"/>
  <c r="X1817" s="1"/>
  <c r="H1818"/>
  <c r="R1818"/>
  <c r="G1818"/>
  <c r="I1818"/>
  <c r="J1818"/>
  <c r="F1818"/>
  <c r="E1818"/>
  <c r="X1818" s="1"/>
  <c r="G1819"/>
  <c r="F1819"/>
  <c r="H1819"/>
  <c r="I1819"/>
  <c r="J1819"/>
  <c r="R1819"/>
  <c r="E1819"/>
  <c r="X1819" s="1"/>
  <c r="R1820"/>
  <c r="J1820"/>
  <c r="G1820"/>
  <c r="I1820"/>
  <c r="F1820"/>
  <c r="H1820"/>
  <c r="E1820"/>
  <c r="X1820" s="1"/>
  <c r="I1821"/>
  <c r="G1821"/>
  <c r="R1821"/>
  <c r="H1821"/>
  <c r="F1821"/>
  <c r="J1821"/>
  <c r="E1821"/>
  <c r="X1821" s="1"/>
  <c r="G1822"/>
  <c r="F1822"/>
  <c r="H1822"/>
  <c r="I1822"/>
  <c r="J1822"/>
  <c r="R1822"/>
  <c r="E1822"/>
  <c r="X1822" s="1"/>
  <c r="I1823"/>
  <c r="G1823"/>
  <c r="F1823"/>
  <c r="J1823"/>
  <c r="H1823"/>
  <c r="R1823"/>
  <c r="E1823"/>
  <c r="X1823" s="1"/>
  <c r="I1824"/>
  <c r="G1824"/>
  <c r="R1824"/>
  <c r="J1824"/>
  <c r="H1824"/>
  <c r="F1824"/>
  <c r="E1824"/>
  <c r="X1824" s="1"/>
  <c r="F1825"/>
  <c r="I1825"/>
  <c r="R1825"/>
  <c r="H1825"/>
  <c r="G1825"/>
  <c r="J1825"/>
  <c r="E1825"/>
  <c r="X1825" s="1"/>
  <c r="G1826"/>
  <c r="F1826"/>
  <c r="H1826"/>
  <c r="I1826"/>
  <c r="J1826"/>
  <c r="R1826"/>
  <c r="E1826"/>
  <c r="X1826" s="1"/>
  <c r="G1827"/>
  <c r="R1827"/>
  <c r="F1827"/>
  <c r="H1827"/>
  <c r="I1827"/>
  <c r="J1827"/>
  <c r="E1827"/>
  <c r="X1827" s="1"/>
  <c r="G1828"/>
  <c r="H1828"/>
  <c r="J1828"/>
  <c r="R1828"/>
  <c r="F1828"/>
  <c r="I1828"/>
  <c r="E1828"/>
  <c r="X1828" s="1"/>
  <c r="G1829"/>
  <c r="F1829"/>
  <c r="H1829"/>
  <c r="J1829"/>
  <c r="I1829"/>
  <c r="R1829"/>
  <c r="E1829"/>
  <c r="X1829" s="1"/>
  <c r="F1830"/>
  <c r="G1830"/>
  <c r="R1830"/>
  <c r="I1830"/>
  <c r="J1830"/>
  <c r="H1830"/>
  <c r="E1830"/>
  <c r="X1830" s="1"/>
  <c r="F1831"/>
  <c r="G1831"/>
  <c r="R1831"/>
  <c r="J1831"/>
  <c r="H1831"/>
  <c r="I1831"/>
  <c r="E1831"/>
  <c r="X1831" s="1"/>
  <c r="R1832"/>
  <c r="H1832"/>
  <c r="F1832"/>
  <c r="G1832"/>
  <c r="I1832"/>
  <c r="J1832"/>
  <c r="E1832"/>
  <c r="X1832" s="1"/>
  <c r="G1833"/>
  <c r="I1833"/>
  <c r="J1833"/>
  <c r="H1833"/>
  <c r="R1833"/>
  <c r="F1833"/>
  <c r="E1833"/>
  <c r="X1833" s="1"/>
  <c r="F1834"/>
  <c r="I1834"/>
  <c r="J1834"/>
  <c r="G1834"/>
  <c r="H1834"/>
  <c r="R1834"/>
  <c r="E1834"/>
  <c r="X1834" s="1"/>
  <c r="J1835"/>
  <c r="G1835"/>
  <c r="H1835"/>
  <c r="F1835"/>
  <c r="R1835"/>
  <c r="I1835"/>
  <c r="E1835"/>
  <c r="X1835" s="1"/>
  <c r="H1836"/>
  <c r="I1836"/>
  <c r="G1836"/>
  <c r="J1836"/>
  <c r="R1836"/>
  <c r="F1836"/>
  <c r="E1836"/>
  <c r="X1836" s="1"/>
  <c r="F1837"/>
  <c r="G1837"/>
  <c r="J1837"/>
  <c r="H1837"/>
  <c r="I1837"/>
  <c r="R1837"/>
  <c r="E1837"/>
  <c r="X1837" s="1"/>
  <c r="H1838"/>
  <c r="F1838"/>
  <c r="J1838"/>
  <c r="G1838"/>
  <c r="R1838"/>
  <c r="I1838"/>
  <c r="E1838"/>
  <c r="X1838" s="1"/>
  <c r="G1839"/>
  <c r="I1839"/>
  <c r="F1839"/>
  <c r="H1839"/>
  <c r="J1839"/>
  <c r="R1839"/>
  <c r="E1839"/>
  <c r="X1839" s="1"/>
  <c r="F1840"/>
  <c r="R1840"/>
  <c r="I1840"/>
  <c r="J1840"/>
  <c r="H1840"/>
  <c r="G1840"/>
  <c r="E1840"/>
  <c r="X1840" s="1"/>
  <c r="F1841"/>
  <c r="G1841"/>
  <c r="J1841"/>
  <c r="I1841"/>
  <c r="H1841"/>
  <c r="R1841"/>
  <c r="E1841"/>
  <c r="X1841" s="1"/>
  <c r="G1842"/>
  <c r="F1842"/>
  <c r="J1842"/>
  <c r="R1842"/>
  <c r="H1842"/>
  <c r="I1842"/>
  <c r="E1842"/>
  <c r="X1842" s="1"/>
  <c r="H1843"/>
  <c r="I1843"/>
  <c r="G1843"/>
  <c r="J1843"/>
  <c r="F1843"/>
  <c r="R1843"/>
  <c r="E1843"/>
  <c r="X1843" s="1"/>
  <c r="J1844"/>
  <c r="F1844"/>
  <c r="R1844"/>
  <c r="H1844"/>
  <c r="I1844"/>
  <c r="G1844"/>
  <c r="E1844"/>
  <c r="X1844" s="1"/>
  <c r="I1845"/>
  <c r="R1845"/>
  <c r="H1845"/>
  <c r="G1845"/>
  <c r="J1845"/>
  <c r="F1845"/>
  <c r="E1845"/>
  <c r="X1845" s="1"/>
  <c r="F1846"/>
  <c r="G1846"/>
  <c r="H1846"/>
  <c r="J1846"/>
  <c r="R1846"/>
  <c r="I1846"/>
  <c r="E1846"/>
  <c r="X1846" s="1"/>
  <c r="G1847"/>
  <c r="J1847"/>
  <c r="R1847"/>
  <c r="F1847"/>
  <c r="H1847"/>
  <c r="I1847"/>
  <c r="E1847"/>
  <c r="X1847" s="1"/>
  <c r="G1848"/>
  <c r="J1848"/>
  <c r="R1848"/>
  <c r="F1848"/>
  <c r="H1848"/>
  <c r="I1848"/>
  <c r="E1848"/>
  <c r="X1848" s="1"/>
  <c r="G1849"/>
  <c r="F1849"/>
  <c r="H1849"/>
  <c r="I1849"/>
  <c r="J1849"/>
  <c r="R1849"/>
  <c r="E1849"/>
  <c r="X1849" s="1"/>
  <c r="F1850"/>
  <c r="I1850"/>
  <c r="G1850"/>
  <c r="H1850"/>
  <c r="J1850"/>
  <c r="R1850"/>
  <c r="E1850"/>
  <c r="X1850" s="1"/>
  <c r="I1851"/>
  <c r="R1851"/>
  <c r="F1851"/>
  <c r="G1851"/>
  <c r="H1851"/>
  <c r="J1851"/>
  <c r="E1851"/>
  <c r="X1851" s="1"/>
  <c r="H1852"/>
  <c r="F1852"/>
  <c r="G1852"/>
  <c r="J1852"/>
  <c r="I1852"/>
  <c r="R1852"/>
  <c r="E1852"/>
  <c r="X1852" s="1"/>
  <c r="J1853"/>
  <c r="H1853"/>
  <c r="F1853"/>
  <c r="R1853"/>
  <c r="G1853"/>
  <c r="I1853"/>
  <c r="E1853"/>
  <c r="X1853" s="1"/>
  <c r="R1854"/>
  <c r="J1854"/>
  <c r="H1854"/>
  <c r="I1854"/>
  <c r="F1854"/>
  <c r="G1854"/>
  <c r="E1854"/>
  <c r="X1854" s="1"/>
  <c r="G1855"/>
  <c r="I1855"/>
  <c r="R1855"/>
  <c r="H1855"/>
  <c r="J1855"/>
  <c r="F1855"/>
  <c r="E1855"/>
  <c r="X1855" s="1"/>
  <c r="I1856"/>
  <c r="R1856"/>
  <c r="H1856"/>
  <c r="G1856"/>
  <c r="F1856"/>
  <c r="J1856"/>
  <c r="E1856"/>
  <c r="X1856" s="1"/>
  <c r="H1857"/>
  <c r="J1857"/>
  <c r="G1857"/>
  <c r="R1857"/>
  <c r="F1857"/>
  <c r="I1857"/>
  <c r="E1857"/>
  <c r="X1857" s="1"/>
  <c r="I1858"/>
  <c r="G1858"/>
  <c r="F1858"/>
  <c r="J1858"/>
  <c r="R1858"/>
  <c r="H1858"/>
  <c r="E1858"/>
  <c r="X1858" s="1"/>
  <c r="J1859"/>
  <c r="R1859"/>
  <c r="G1859"/>
  <c r="I1859"/>
  <c r="H1859"/>
  <c r="F1859"/>
  <c r="E1859"/>
  <c r="X1859" s="1"/>
  <c r="I1860"/>
  <c r="R1860"/>
  <c r="J1860"/>
  <c r="H1860"/>
  <c r="G1860"/>
  <c r="F1860"/>
  <c r="E1860"/>
  <c r="X1860" s="1"/>
  <c r="J1861"/>
  <c r="F1861"/>
  <c r="R1861"/>
  <c r="H1861"/>
  <c r="G1861"/>
  <c r="I1861"/>
  <c r="E1861"/>
  <c r="X1861" s="1"/>
  <c r="G1862"/>
  <c r="H1862"/>
  <c r="I1862"/>
  <c r="J1862"/>
  <c r="R1862"/>
  <c r="F1862"/>
  <c r="E1862"/>
  <c r="X1862" s="1"/>
  <c r="H1863"/>
  <c r="I1863"/>
  <c r="F1863"/>
  <c r="G1863"/>
  <c r="J1863"/>
  <c r="R1863"/>
  <c r="E1863"/>
  <c r="X1863" s="1"/>
  <c r="I1864"/>
  <c r="G1864"/>
  <c r="J1864"/>
  <c r="F1864"/>
  <c r="H1864"/>
  <c r="R1864"/>
  <c r="E1864"/>
  <c r="X1864" s="1"/>
  <c r="G1865"/>
  <c r="I1865"/>
  <c r="J1865"/>
  <c r="H1865"/>
  <c r="R1865"/>
  <c r="F1865"/>
  <c r="E1865"/>
  <c r="X1865" s="1"/>
  <c r="F1866"/>
  <c r="R1866"/>
  <c r="G1866"/>
  <c r="J1866"/>
  <c r="I1866"/>
  <c r="H1866"/>
  <c r="E1866"/>
  <c r="X1866" s="1"/>
  <c r="I1867"/>
  <c r="G1867"/>
  <c r="J1867"/>
  <c r="F1867"/>
  <c r="R1867"/>
  <c r="H1867"/>
  <c r="E1867"/>
  <c r="X1867" s="1"/>
  <c r="G1868"/>
  <c r="J1868"/>
  <c r="R1868"/>
  <c r="F1868"/>
  <c r="H1868"/>
  <c r="I1868"/>
  <c r="E1868"/>
  <c r="X1868" s="1"/>
  <c r="R1869"/>
  <c r="F1869"/>
  <c r="J1869"/>
  <c r="G1869"/>
  <c r="I1869"/>
  <c r="H1869"/>
  <c r="E1869"/>
  <c r="X1869" s="1"/>
  <c r="G1870"/>
  <c r="F1870"/>
  <c r="H1870"/>
  <c r="I1870"/>
  <c r="J1870"/>
  <c r="R1870"/>
  <c r="E1870"/>
  <c r="X1870" s="1"/>
  <c r="J1871"/>
  <c r="F1871"/>
  <c r="R1871"/>
  <c r="I1871"/>
  <c r="H1871"/>
  <c r="G1871"/>
  <c r="E1871"/>
  <c r="X1871" s="1"/>
  <c r="G1872"/>
  <c r="H1872"/>
  <c r="F1872"/>
  <c r="R1872"/>
  <c r="J1872"/>
  <c r="I1872"/>
  <c r="E1872"/>
  <c r="X1872" s="1"/>
  <c r="J1873"/>
  <c r="G1873"/>
  <c r="F1873"/>
  <c r="I1873"/>
  <c r="H1873"/>
  <c r="R1873"/>
  <c r="E1873"/>
  <c r="X1873" s="1"/>
  <c r="G1874"/>
  <c r="F1874"/>
  <c r="I1874"/>
  <c r="J1874"/>
  <c r="H1874"/>
  <c r="R1874"/>
  <c r="E1874"/>
  <c r="X1874" s="1"/>
  <c r="I1875"/>
  <c r="G1875"/>
  <c r="J1875"/>
  <c r="F1875"/>
  <c r="H1875"/>
  <c r="R1875"/>
  <c r="E1875"/>
  <c r="X1875" s="1"/>
  <c r="G1876"/>
  <c r="F1876"/>
  <c r="J1876"/>
  <c r="H1876"/>
  <c r="R1876"/>
  <c r="I1876"/>
  <c r="E1876"/>
  <c r="X1876" s="1"/>
  <c r="G1877"/>
  <c r="R1877"/>
  <c r="J1877"/>
  <c r="H1877"/>
  <c r="F1877"/>
  <c r="I1877"/>
  <c r="E1877"/>
  <c r="X1877" s="1"/>
  <c r="G1878"/>
  <c r="J1878"/>
  <c r="F1878"/>
  <c r="H1878"/>
  <c r="R1878"/>
  <c r="I1878"/>
  <c r="E1878"/>
  <c r="X1878" s="1"/>
  <c r="I1879"/>
  <c r="F1879"/>
  <c r="J1879"/>
  <c r="R1879"/>
  <c r="G1879"/>
  <c r="H1879"/>
  <c r="E1879"/>
  <c r="X1879" s="1"/>
  <c r="J1880"/>
  <c r="G1880"/>
  <c r="R1880"/>
  <c r="I1880"/>
  <c r="H1880"/>
  <c r="F1880"/>
  <c r="E1880"/>
  <c r="X1880" s="1"/>
  <c r="G1881"/>
  <c r="F1881"/>
  <c r="I1881"/>
  <c r="J1881"/>
  <c r="H1881"/>
  <c r="R1881"/>
  <c r="E1881"/>
  <c r="X1881" s="1"/>
  <c r="G1882"/>
  <c r="F1882"/>
  <c r="I1882"/>
  <c r="J1882"/>
  <c r="H1882"/>
  <c r="R1882"/>
  <c r="E1882"/>
  <c r="X1882" s="1"/>
  <c r="G1883"/>
  <c r="I1883"/>
  <c r="R1883"/>
  <c r="H1883"/>
  <c r="F1883"/>
  <c r="J1883"/>
  <c r="E1883"/>
  <c r="X1883" s="1"/>
  <c r="I1884"/>
  <c r="G1884"/>
  <c r="H1884"/>
  <c r="R1884"/>
  <c r="J1884"/>
  <c r="F1884"/>
  <c r="E1884"/>
  <c r="X1884" s="1"/>
  <c r="G1885"/>
  <c r="R1885"/>
  <c r="J1885"/>
  <c r="H1885"/>
  <c r="F1885"/>
  <c r="I1885"/>
  <c r="E1885"/>
  <c r="X1885" s="1"/>
  <c r="G1886"/>
  <c r="J1886"/>
  <c r="F1886"/>
  <c r="H1886"/>
  <c r="R1886"/>
  <c r="I1886"/>
  <c r="E1886"/>
  <c r="X1886" s="1"/>
  <c r="J1887"/>
  <c r="G1887"/>
  <c r="I1887"/>
  <c r="F1887"/>
  <c r="R1887"/>
  <c r="H1887"/>
  <c r="E1887"/>
  <c r="X1887" s="1"/>
  <c r="R1888"/>
  <c r="G1888"/>
  <c r="H1888"/>
  <c r="F1888"/>
  <c r="J1888"/>
  <c r="I1888"/>
  <c r="E1888"/>
  <c r="X1888" s="1"/>
  <c r="H1889"/>
  <c r="G1889"/>
  <c r="F1889"/>
  <c r="I1889"/>
  <c r="R1889"/>
  <c r="J1889"/>
  <c r="E1889"/>
  <c r="X1889" s="1"/>
  <c r="G1890"/>
  <c r="F1890"/>
  <c r="I1890"/>
  <c r="J1890"/>
  <c r="H1890"/>
  <c r="R1890"/>
  <c r="E1890"/>
  <c r="X1890" s="1"/>
  <c r="I1891"/>
  <c r="R1891"/>
  <c r="G1891"/>
  <c r="H1891"/>
  <c r="F1891"/>
  <c r="J1891"/>
  <c r="E1891"/>
  <c r="X1891" s="1"/>
  <c r="G1892"/>
  <c r="I1892"/>
  <c r="J1892"/>
  <c r="F1892"/>
  <c r="R1892"/>
  <c r="H1892"/>
  <c r="E1892"/>
  <c r="X1892" s="1"/>
  <c r="G1893"/>
  <c r="R1893"/>
  <c r="J1893"/>
  <c r="H1893"/>
  <c r="F1893"/>
  <c r="I1893"/>
  <c r="E1893"/>
  <c r="X1893" s="1"/>
  <c r="G1894"/>
  <c r="J1894"/>
  <c r="F1894"/>
  <c r="H1894"/>
  <c r="R1894"/>
  <c r="I1894"/>
  <c r="E1894"/>
  <c r="X1894" s="1"/>
  <c r="G1895"/>
  <c r="F1895"/>
  <c r="H1895"/>
  <c r="I1895"/>
  <c r="R1895"/>
  <c r="J1895"/>
  <c r="E1895"/>
  <c r="X1895" s="1"/>
  <c r="R1896"/>
  <c r="J1896"/>
  <c r="G1896"/>
  <c r="H1896"/>
  <c r="F1896"/>
  <c r="I1896"/>
  <c r="E1896"/>
  <c r="X1896" s="1"/>
  <c r="G1897"/>
  <c r="F1897"/>
  <c r="I1897"/>
  <c r="H1897"/>
  <c r="J1897"/>
  <c r="R1897"/>
  <c r="E1897"/>
  <c r="X1897" s="1"/>
  <c r="G1898"/>
  <c r="F1898"/>
  <c r="I1898"/>
  <c r="J1898"/>
  <c r="H1898"/>
  <c r="R1898"/>
  <c r="E1898"/>
  <c r="X1898" s="1"/>
  <c r="I1899"/>
  <c r="H1899"/>
  <c r="F1899"/>
  <c r="R1899"/>
  <c r="G1899"/>
  <c r="J1899"/>
  <c r="E1899"/>
  <c r="X1899" s="1"/>
  <c r="G1900"/>
  <c r="H1900"/>
  <c r="I1900"/>
  <c r="J1900"/>
  <c r="R1900"/>
  <c r="F1900"/>
  <c r="E1900"/>
  <c r="X1900" s="1"/>
  <c r="G1901"/>
  <c r="R1901"/>
  <c r="J1901"/>
  <c r="H1901"/>
  <c r="F1901"/>
  <c r="I1901"/>
  <c r="E1901"/>
  <c r="X1901" s="1"/>
  <c r="G1902"/>
  <c r="J1902"/>
  <c r="F1902"/>
  <c r="H1902"/>
  <c r="R1902"/>
  <c r="I1902"/>
  <c r="E1902"/>
  <c r="X1902" s="1"/>
  <c r="I1903"/>
  <c r="G1903"/>
  <c r="F1903"/>
  <c r="R1903"/>
  <c r="H1903"/>
  <c r="J1903"/>
  <c r="E1903"/>
  <c r="X1903" s="1"/>
  <c r="R1904"/>
  <c r="G1904"/>
  <c r="H1904"/>
  <c r="F1904"/>
  <c r="J1904"/>
  <c r="I1904"/>
  <c r="E1904"/>
  <c r="X1904" s="1"/>
  <c r="G1905"/>
  <c r="H1905"/>
  <c r="F1905"/>
  <c r="I1905"/>
  <c r="R1905"/>
  <c r="J1905"/>
  <c r="E1905"/>
  <c r="X1905" s="1"/>
  <c r="G1906"/>
  <c r="F1906"/>
  <c r="I1906"/>
  <c r="J1906"/>
  <c r="H1906"/>
  <c r="R1906"/>
  <c r="E1906"/>
  <c r="X1906" s="1"/>
  <c r="G1907"/>
  <c r="H1907"/>
  <c r="F1907"/>
  <c r="J1907"/>
  <c r="I1907"/>
  <c r="R1907"/>
  <c r="E1907"/>
  <c r="X1907" s="1"/>
  <c r="G1908"/>
  <c r="J1908"/>
  <c r="I1908"/>
  <c r="H1908"/>
  <c r="R1908"/>
  <c r="F1908"/>
  <c r="E1908"/>
  <c r="X1908" s="1"/>
  <c r="J1909"/>
  <c r="R1909"/>
  <c r="F1909"/>
  <c r="G1909"/>
  <c r="I1909"/>
  <c r="H1909"/>
  <c r="E1909"/>
  <c r="X1909" s="1"/>
  <c r="G1910"/>
  <c r="F1910"/>
  <c r="I1910"/>
  <c r="H1910"/>
  <c r="J1910"/>
  <c r="R1910"/>
  <c r="E1910"/>
  <c r="X1910" s="1"/>
  <c r="R1911"/>
  <c r="I1911"/>
  <c r="G1911"/>
  <c r="H1911"/>
  <c r="F1911"/>
  <c r="J1911"/>
  <c r="E1911"/>
  <c r="X1911" s="1"/>
  <c r="I1912"/>
  <c r="J1912"/>
  <c r="F1912"/>
  <c r="G1912"/>
  <c r="H1912"/>
  <c r="R1912"/>
  <c r="E1912"/>
  <c r="X1912" s="1"/>
  <c r="J1913"/>
  <c r="H1913"/>
  <c r="G1913"/>
  <c r="F1913"/>
  <c r="R1913"/>
  <c r="I1913"/>
  <c r="E1913"/>
  <c r="X1913" s="1"/>
  <c r="G1914"/>
  <c r="F1914"/>
  <c r="I1914"/>
  <c r="H1914"/>
  <c r="J1914"/>
  <c r="R1914"/>
  <c r="E1914"/>
  <c r="X1914" s="1"/>
  <c r="G1915"/>
  <c r="H1915"/>
  <c r="F1915"/>
  <c r="J1915"/>
  <c r="I1915"/>
  <c r="R1915"/>
  <c r="E1915"/>
  <c r="X1915" s="1"/>
  <c r="H1916"/>
  <c r="G1916"/>
  <c r="F1916"/>
  <c r="I1916"/>
  <c r="J1916"/>
  <c r="R1916"/>
  <c r="E1916"/>
  <c r="X1916" s="1"/>
  <c r="R1917"/>
  <c r="F1917"/>
  <c r="J1917"/>
  <c r="I1917"/>
  <c r="G1917"/>
  <c r="H1917"/>
  <c r="E1917"/>
  <c r="X1917" s="1"/>
  <c r="R1918"/>
  <c r="I1918"/>
  <c r="J1918"/>
  <c r="G1918"/>
  <c r="H1918"/>
  <c r="F1918"/>
  <c r="E1918"/>
  <c r="X1918" s="1"/>
  <c r="G1919"/>
  <c r="H1919"/>
  <c r="F1919"/>
  <c r="J1919"/>
  <c r="I1919"/>
  <c r="R1919"/>
  <c r="E1919"/>
  <c r="X1919" s="1"/>
  <c r="J1920"/>
  <c r="R1920"/>
  <c r="G1920"/>
  <c r="H1920"/>
  <c r="F1920"/>
  <c r="I1920"/>
  <c r="E1920"/>
  <c r="X1920" s="1"/>
  <c r="G1921"/>
  <c r="J1921"/>
  <c r="R1921"/>
  <c r="F1921"/>
  <c r="H1921"/>
  <c r="I1921"/>
  <c r="E1921"/>
  <c r="X1921" s="1"/>
  <c r="G1922"/>
  <c r="F1922"/>
  <c r="I1922"/>
  <c r="H1922"/>
  <c r="J1922"/>
  <c r="R1922"/>
  <c r="E1922"/>
  <c r="X1922" s="1"/>
  <c r="G1923"/>
  <c r="F1923"/>
  <c r="H1923"/>
  <c r="J1923"/>
  <c r="R1923"/>
  <c r="I1923"/>
  <c r="E1923"/>
  <c r="X1923" s="1"/>
  <c r="J1924"/>
  <c r="G1924"/>
  <c r="R1924"/>
  <c r="I1924"/>
  <c r="F1924"/>
  <c r="H1924"/>
  <c r="E1924"/>
  <c r="X1924" s="1"/>
  <c r="I1925"/>
  <c r="H1925"/>
  <c r="F1925"/>
  <c r="J1925"/>
  <c r="G1925"/>
  <c r="R1925"/>
  <c r="E1925"/>
  <c r="X1925" s="1"/>
  <c r="G1926"/>
  <c r="H1926"/>
  <c r="I1926"/>
  <c r="J1926"/>
  <c r="R1926"/>
  <c r="F1926"/>
  <c r="E1926"/>
  <c r="X1926" s="1"/>
  <c r="I1927"/>
  <c r="G1927"/>
  <c r="F1927"/>
  <c r="H1927"/>
  <c r="J1927"/>
  <c r="R1927"/>
  <c r="E1927"/>
  <c r="X1927" s="1"/>
  <c r="H1928"/>
  <c r="R1928"/>
  <c r="I1928"/>
  <c r="G1928"/>
  <c r="J1928"/>
  <c r="F1928"/>
  <c r="E1928"/>
  <c r="X1928" s="1"/>
  <c r="F1929"/>
  <c r="G1929"/>
  <c r="H1929"/>
  <c r="J1929"/>
  <c r="I1929"/>
  <c r="R1929"/>
  <c r="E1929"/>
  <c r="X1929" s="1"/>
  <c r="H1930"/>
  <c r="G1930"/>
  <c r="F1930"/>
  <c r="I1930"/>
  <c r="R1930"/>
  <c r="J1930"/>
  <c r="E1930"/>
  <c r="X1930" s="1"/>
  <c r="F1931"/>
  <c r="G1931"/>
  <c r="H1931"/>
  <c r="J1931"/>
  <c r="R1931"/>
  <c r="I1931"/>
  <c r="E1931"/>
  <c r="X1931" s="1"/>
  <c r="G1932"/>
  <c r="F1932"/>
  <c r="H1932"/>
  <c r="I1932"/>
  <c r="R1932"/>
  <c r="J1932"/>
  <c r="E1932"/>
  <c r="X1932" s="1"/>
  <c r="R1933"/>
  <c r="F1933"/>
  <c r="I1933"/>
  <c r="J1933"/>
  <c r="G1933"/>
  <c r="H1933"/>
  <c r="E1933"/>
  <c r="X1933" s="1"/>
  <c r="G1934"/>
  <c r="F1934"/>
  <c r="H1934"/>
  <c r="I1934"/>
  <c r="J1934"/>
  <c r="R1934"/>
  <c r="E1934"/>
  <c r="X1934" s="1"/>
  <c r="R1935"/>
  <c r="F1935"/>
  <c r="J1935"/>
  <c r="H1935"/>
  <c r="I1935"/>
  <c r="G1935"/>
  <c r="E1935"/>
  <c r="X1935" s="1"/>
  <c r="G1936"/>
  <c r="J1936"/>
  <c r="R1936"/>
  <c r="F1936"/>
  <c r="I1936"/>
  <c r="H1936"/>
  <c r="E1936"/>
  <c r="X1936" s="1"/>
  <c r="R1937"/>
  <c r="J1937"/>
  <c r="I1937"/>
  <c r="G1937"/>
  <c r="H1937"/>
  <c r="F1937"/>
  <c r="E1937"/>
  <c r="X1937" s="1"/>
  <c r="G1938"/>
  <c r="H1938"/>
  <c r="I1938"/>
  <c r="J1938"/>
  <c r="R1938"/>
  <c r="F1938"/>
  <c r="E1938"/>
  <c r="X1938" s="1"/>
  <c r="G1939"/>
  <c r="H1939"/>
  <c r="R1939"/>
  <c r="J1939"/>
  <c r="F1939"/>
  <c r="I1939"/>
  <c r="E1939"/>
  <c r="X1939" s="1"/>
  <c r="J1940"/>
  <c r="H1940"/>
  <c r="R1940"/>
  <c r="I1940"/>
  <c r="G1940"/>
  <c r="F1940"/>
  <c r="E1940"/>
  <c r="X1940" s="1"/>
  <c r="J1941"/>
  <c r="I1941"/>
  <c r="F1941"/>
  <c r="H1941"/>
  <c r="G1941"/>
  <c r="R1941"/>
  <c r="E1941"/>
  <c r="X1941" s="1"/>
  <c r="G1942"/>
  <c r="F1942"/>
  <c r="H1942"/>
  <c r="I1942"/>
  <c r="J1942"/>
  <c r="R1942"/>
  <c r="E1942"/>
  <c r="X1942" s="1"/>
  <c r="G1943"/>
  <c r="F1943"/>
  <c r="H1943"/>
  <c r="I1943"/>
  <c r="J1943"/>
  <c r="R1943"/>
  <c r="E1943"/>
  <c r="X1943" s="1"/>
  <c r="G1944"/>
  <c r="F1944"/>
  <c r="H1944"/>
  <c r="I1944"/>
  <c r="J1944"/>
  <c r="R1944"/>
  <c r="E1944"/>
  <c r="X1944" s="1"/>
  <c r="J1945"/>
  <c r="H1945"/>
  <c r="R1945"/>
  <c r="F1945"/>
  <c r="G1945"/>
  <c r="I1945"/>
  <c r="E1945"/>
  <c r="X1945" s="1"/>
  <c r="J1946"/>
  <c r="F1946"/>
  <c r="R1946"/>
  <c r="G1946"/>
  <c r="I1946"/>
  <c r="H1946"/>
  <c r="E1946"/>
  <c r="X1946" s="1"/>
  <c r="G1947"/>
  <c r="H1947"/>
  <c r="F1947"/>
  <c r="J1947"/>
  <c r="R1947"/>
  <c r="I1947"/>
  <c r="E1947"/>
  <c r="X1947" s="1"/>
  <c r="H1948"/>
  <c r="R1948"/>
  <c r="F1948"/>
  <c r="J1948"/>
  <c r="G1948"/>
  <c r="I1948"/>
  <c r="E1948"/>
  <c r="X1948" s="1"/>
  <c r="H1949"/>
  <c r="J1949"/>
  <c r="I1949"/>
  <c r="G1949"/>
  <c r="R1949"/>
  <c r="F1949"/>
  <c r="E1949"/>
  <c r="X1949" s="1"/>
  <c r="R1950"/>
  <c r="I1950"/>
  <c r="F1950"/>
  <c r="H1950"/>
  <c r="J1950"/>
  <c r="G1950"/>
  <c r="E1950"/>
  <c r="X1950" s="1"/>
  <c r="H1951"/>
  <c r="G1951"/>
  <c r="F1951"/>
  <c r="R1951"/>
  <c r="I1951"/>
  <c r="J1951"/>
  <c r="E1951"/>
  <c r="X1951" s="1"/>
  <c r="F1952"/>
  <c r="H1952"/>
  <c r="G1952"/>
  <c r="J1952"/>
  <c r="R1952"/>
  <c r="I1952"/>
  <c r="E1952"/>
  <c r="X1952" s="1"/>
  <c r="I1953"/>
  <c r="F1953"/>
  <c r="G1953"/>
  <c r="J1953"/>
  <c r="H1953"/>
  <c r="R1953"/>
  <c r="E1953"/>
  <c r="X1953" s="1"/>
  <c r="J1954"/>
  <c r="G1954"/>
  <c r="F1954"/>
  <c r="H1954"/>
  <c r="I1954"/>
  <c r="R1954"/>
  <c r="E1954"/>
  <c r="X1954" s="1"/>
  <c r="G1955"/>
  <c r="R1955"/>
  <c r="J1955"/>
  <c r="F1955"/>
  <c r="H1955"/>
  <c r="I1955"/>
  <c r="E1955"/>
  <c r="X1955" s="1"/>
  <c r="G1956"/>
  <c r="F1956"/>
  <c r="H1956"/>
  <c r="J1956"/>
  <c r="I1956"/>
  <c r="R1956"/>
  <c r="E1956"/>
  <c r="X1956" s="1"/>
  <c r="R1957"/>
  <c r="H1957"/>
  <c r="F1957"/>
  <c r="J1957"/>
  <c r="G1957"/>
  <c r="I1957"/>
  <c r="E1957"/>
  <c r="X1957" s="1"/>
  <c r="J1958"/>
  <c r="I1958"/>
  <c r="H1958"/>
  <c r="F1958"/>
  <c r="G1958"/>
  <c r="R1958"/>
  <c r="E1958"/>
  <c r="X1958" s="1"/>
  <c r="F1959"/>
  <c r="H1959"/>
  <c r="G1959"/>
  <c r="I1959"/>
  <c r="R1959"/>
  <c r="J1959"/>
  <c r="E1959"/>
  <c r="X1959" s="1"/>
  <c r="G1960"/>
  <c r="J1960"/>
  <c r="F1960"/>
  <c r="I1960"/>
  <c r="H1960"/>
  <c r="R1960"/>
  <c r="E1960"/>
  <c r="X1960" s="1"/>
  <c r="G1961"/>
  <c r="F1961"/>
  <c r="H1961"/>
  <c r="I1961"/>
  <c r="J1961"/>
  <c r="R1961"/>
  <c r="E1961"/>
  <c r="X1961" s="1"/>
  <c r="G1962"/>
  <c r="F1962"/>
  <c r="H1962"/>
  <c r="I1962"/>
  <c r="J1962"/>
  <c r="R1962"/>
  <c r="E1962"/>
  <c r="X1962" s="1"/>
  <c r="G1963"/>
  <c r="F1963"/>
  <c r="I1963"/>
  <c r="H1963"/>
  <c r="R1963"/>
  <c r="J1963"/>
  <c r="E1963"/>
  <c r="X1963" s="1"/>
  <c r="H1964"/>
  <c r="F1964"/>
  <c r="G1964"/>
  <c r="R1964"/>
  <c r="I1964"/>
  <c r="J1964"/>
  <c r="E1964"/>
  <c r="X1964" s="1"/>
  <c r="G1965"/>
  <c r="J1965"/>
  <c r="H1965"/>
  <c r="I1965"/>
  <c r="F1965"/>
  <c r="R1965"/>
  <c r="E1965"/>
  <c r="X1965" s="1"/>
  <c r="J1966"/>
  <c r="G1966"/>
  <c r="I1966"/>
  <c r="F1966"/>
  <c r="H1966"/>
  <c r="R1966"/>
  <c r="E1966"/>
  <c r="X1966" s="1"/>
  <c r="G1967"/>
  <c r="H1967"/>
  <c r="I1967"/>
  <c r="R1967"/>
  <c r="J1967"/>
  <c r="F1967"/>
  <c r="E1967"/>
  <c r="X1967" s="1"/>
  <c r="I1968"/>
  <c r="G1968"/>
  <c r="F1968"/>
  <c r="R1968"/>
  <c r="J1968"/>
  <c r="H1968"/>
  <c r="E1968"/>
  <c r="X1968" s="1"/>
  <c r="R1969"/>
  <c r="F1969"/>
  <c r="I1969"/>
  <c r="H1969"/>
  <c r="G1969"/>
  <c r="J1969"/>
  <c r="E1969"/>
  <c r="X1969" s="1"/>
  <c r="G1970"/>
  <c r="F1970"/>
  <c r="H1970"/>
  <c r="I1970"/>
  <c r="J1970"/>
  <c r="R1970"/>
  <c r="E1970"/>
  <c r="X1970" s="1"/>
  <c r="F1971"/>
  <c r="G1971"/>
  <c r="R1971"/>
  <c r="J1971"/>
  <c r="I1971"/>
  <c r="H1971"/>
  <c r="E1971"/>
  <c r="X1971" s="1"/>
  <c r="G1972"/>
  <c r="F1972"/>
  <c r="R1972"/>
  <c r="I1972"/>
  <c r="H1972"/>
  <c r="J1972"/>
  <c r="E1972"/>
  <c r="X1972" s="1"/>
  <c r="I1973"/>
  <c r="R1973"/>
  <c r="H1973"/>
  <c r="G1973"/>
  <c r="F1973"/>
  <c r="J1973"/>
  <c r="E1973"/>
  <c r="X1973" s="1"/>
  <c r="G1974"/>
  <c r="F1974"/>
  <c r="H1974"/>
  <c r="I1974"/>
  <c r="J1974"/>
  <c r="R1974"/>
  <c r="E1974"/>
  <c r="X1974" s="1"/>
  <c r="G1975"/>
  <c r="I1975"/>
  <c r="F1975"/>
  <c r="H1975"/>
  <c r="R1975"/>
  <c r="J1975"/>
  <c r="E1975"/>
  <c r="X1975" s="1"/>
  <c r="R1976"/>
  <c r="G1976"/>
  <c r="I1976"/>
  <c r="H1976"/>
  <c r="J1976"/>
  <c r="F1976"/>
  <c r="E1976"/>
  <c r="X1976" s="1"/>
  <c r="F1977"/>
  <c r="I1977"/>
  <c r="G1977"/>
  <c r="J1977"/>
  <c r="R1977"/>
  <c r="H1977"/>
  <c r="E1977"/>
  <c r="X1977" s="1"/>
  <c r="G1978"/>
  <c r="H1978"/>
  <c r="I1978"/>
  <c r="J1978"/>
  <c r="R1978"/>
  <c r="F1978"/>
  <c r="E1978"/>
  <c r="X1978" s="1"/>
  <c r="H1979"/>
  <c r="G1979"/>
  <c r="I1979"/>
  <c r="F1979"/>
  <c r="R1979"/>
  <c r="J1979"/>
  <c r="E1979"/>
  <c r="X1979" s="1"/>
  <c r="I1980"/>
  <c r="F1980"/>
  <c r="G1980"/>
  <c r="H1980"/>
  <c r="R1980"/>
  <c r="J1980"/>
  <c r="E1980"/>
  <c r="X1980" s="1"/>
  <c r="G1981"/>
  <c r="R1981"/>
  <c r="F1981"/>
  <c r="J1981"/>
  <c r="I1981"/>
  <c r="H1981"/>
  <c r="E1981"/>
  <c r="X1981" s="1"/>
  <c r="G1982"/>
  <c r="F1982"/>
  <c r="H1982"/>
  <c r="I1982"/>
  <c r="J1982"/>
  <c r="R1982"/>
  <c r="E1982"/>
  <c r="X1982" s="1"/>
  <c r="F1983"/>
  <c r="I1983"/>
  <c r="G1983"/>
  <c r="R1983"/>
  <c r="J1983"/>
  <c r="H1983"/>
  <c r="E1983"/>
  <c r="X1983" s="1"/>
  <c r="I1984"/>
  <c r="F1984"/>
  <c r="J1984"/>
  <c r="G1984"/>
  <c r="H1984"/>
  <c r="R1984"/>
  <c r="E1984"/>
  <c r="X1984" s="1"/>
  <c r="I1985"/>
  <c r="J1985"/>
  <c r="H1985"/>
  <c r="R1985"/>
  <c r="G1985"/>
  <c r="F1985"/>
  <c r="E1985"/>
  <c r="X1985" s="1"/>
  <c r="G1986"/>
  <c r="H1986"/>
  <c r="I1986"/>
  <c r="J1986"/>
  <c r="R1986"/>
  <c r="F1986"/>
  <c r="E1986"/>
  <c r="X1986" s="1"/>
  <c r="F1987"/>
  <c r="H1987"/>
  <c r="I1987"/>
  <c r="G1987"/>
  <c r="R1987"/>
  <c r="J1987"/>
  <c r="E1987"/>
  <c r="X1987" s="1"/>
  <c r="G1988"/>
  <c r="F1988"/>
  <c r="R1988"/>
  <c r="I1988"/>
  <c r="J1988"/>
  <c r="H1988"/>
  <c r="E1988"/>
  <c r="X1988" s="1"/>
  <c r="F1989"/>
  <c r="H1989"/>
  <c r="R1989"/>
  <c r="G1989"/>
  <c r="I1989"/>
  <c r="J1989"/>
  <c r="E1989"/>
  <c r="X1989" s="1"/>
  <c r="G1990"/>
  <c r="H1990"/>
  <c r="I1990"/>
  <c r="J1990"/>
  <c r="R1990"/>
  <c r="F1990"/>
  <c r="E1990"/>
  <c r="X1990" s="1"/>
  <c r="H1991"/>
  <c r="G1991"/>
  <c r="R1991"/>
  <c r="J1991"/>
  <c r="F1991"/>
  <c r="I1991"/>
  <c r="E1991"/>
  <c r="X1991" s="1"/>
  <c r="F1992"/>
  <c r="G1992"/>
  <c r="H1992"/>
  <c r="I1992"/>
  <c r="R1992"/>
  <c r="J1992"/>
  <c r="E1992"/>
  <c r="X1992" s="1"/>
  <c r="R1993"/>
  <c r="I1993"/>
  <c r="H1993"/>
  <c r="G1993"/>
  <c r="J1993"/>
  <c r="F1993"/>
  <c r="E1993"/>
  <c r="X1993" s="1"/>
  <c r="G1994"/>
  <c r="F1994"/>
  <c r="H1994"/>
  <c r="I1994"/>
  <c r="J1994"/>
  <c r="R1994"/>
  <c r="E1994"/>
  <c r="X1994" s="1"/>
  <c r="F1995"/>
  <c r="I1995"/>
  <c r="G1995"/>
  <c r="H1995"/>
  <c r="R1995"/>
  <c r="J1995"/>
  <c r="E1995"/>
  <c r="X1995" s="1"/>
  <c r="F1996"/>
  <c r="H1996"/>
  <c r="J1996"/>
  <c r="G1996"/>
  <c r="R1996"/>
  <c r="I1996"/>
  <c r="E1996"/>
  <c r="X1996" s="1"/>
  <c r="F1997"/>
  <c r="I1997"/>
  <c r="H1997"/>
  <c r="R1997"/>
  <c r="G1997"/>
  <c r="J1997"/>
  <c r="E1997"/>
  <c r="X1997" s="1"/>
  <c r="G1998"/>
  <c r="H1998"/>
  <c r="I1998"/>
  <c r="J1998"/>
  <c r="R1998"/>
  <c r="F1998"/>
  <c r="E1998"/>
  <c r="X1998" s="1"/>
  <c r="G1999"/>
  <c r="F1999"/>
  <c r="R1999"/>
  <c r="J1999"/>
  <c r="H1999"/>
  <c r="I1999"/>
  <c r="E1999"/>
  <c r="X1999" s="1"/>
  <c r="G2000"/>
  <c r="H2000"/>
  <c r="F2000"/>
  <c r="R2000"/>
  <c r="I2000"/>
  <c r="J2000"/>
  <c r="E2000"/>
  <c r="X2000" s="1"/>
  <c r="R2001"/>
  <c r="I2001"/>
  <c r="G2001"/>
  <c r="H2001"/>
  <c r="F2001"/>
  <c r="J2001"/>
  <c r="E2001"/>
  <c r="X2001" s="1"/>
  <c r="G2002"/>
  <c r="F2002"/>
  <c r="H2002"/>
  <c r="I2002"/>
  <c r="J2002"/>
  <c r="R2002"/>
  <c r="E2002"/>
  <c r="X2002" s="1"/>
  <c r="F2003"/>
  <c r="H2003"/>
  <c r="G2003"/>
  <c r="R2003"/>
  <c r="J2003"/>
  <c r="I2003"/>
  <c r="E2003"/>
  <c r="X2003" s="1"/>
  <c r="J2004"/>
  <c r="G2004"/>
  <c r="H2004"/>
  <c r="R2004"/>
  <c r="I2004"/>
  <c r="F2004"/>
  <c r="E2004"/>
  <c r="X2004" s="1"/>
  <c r="H2005"/>
  <c r="F2005"/>
  <c r="G2005"/>
  <c r="I2005"/>
  <c r="R2005"/>
  <c r="J2005"/>
  <c r="E2005"/>
  <c r="X2005" s="1"/>
  <c r="G2006"/>
  <c r="F2006"/>
  <c r="H2006"/>
  <c r="I2006"/>
  <c r="J2006"/>
  <c r="R2006"/>
  <c r="E2006"/>
  <c r="X2006" s="1"/>
  <c r="H2007"/>
  <c r="F2007"/>
  <c r="G2007"/>
  <c r="R2007"/>
  <c r="J2007"/>
  <c r="I2007"/>
  <c r="E2007"/>
  <c r="X2007" s="1"/>
  <c r="G2008"/>
  <c r="F2008"/>
  <c r="J2008"/>
  <c r="I2008"/>
  <c r="H2008"/>
  <c r="R2008"/>
  <c r="E2008"/>
  <c r="X2008" s="1"/>
  <c r="I2009"/>
  <c r="R2009"/>
  <c r="F2009"/>
  <c r="G2009"/>
  <c r="J2009"/>
  <c r="H2009"/>
  <c r="E2009"/>
  <c r="X2009" s="1"/>
  <c r="J2010"/>
  <c r="I2010"/>
  <c r="H2010"/>
  <c r="G2010"/>
  <c r="F2010"/>
  <c r="R2010"/>
  <c r="E2010"/>
  <c r="X2010" s="1"/>
  <c r="H2011"/>
  <c r="F2011"/>
  <c r="G2011"/>
  <c r="I2011"/>
  <c r="J2011"/>
  <c r="R2011"/>
  <c r="E2011"/>
  <c r="X2011" s="1"/>
  <c r="J2012"/>
  <c r="G2012"/>
  <c r="I2012"/>
  <c r="H2012"/>
  <c r="F2012"/>
  <c r="R2012"/>
  <c r="E2012"/>
  <c r="X2012" s="1"/>
  <c r="F2013"/>
  <c r="H2013"/>
  <c r="J2013"/>
  <c r="G2013"/>
  <c r="I2013"/>
  <c r="R2013"/>
  <c r="E2013"/>
  <c r="X2013" s="1"/>
  <c r="G2014"/>
  <c r="F2014"/>
  <c r="H2014"/>
  <c r="I2014"/>
  <c r="J2014"/>
  <c r="R2014"/>
  <c r="E2014"/>
  <c r="X2014" s="1"/>
  <c r="J2015"/>
  <c r="F2015"/>
  <c r="R2015"/>
  <c r="G2015"/>
  <c r="H2015"/>
  <c r="I2015"/>
  <c r="E2015"/>
  <c r="X2015" s="1"/>
  <c r="I2016"/>
  <c r="R2016"/>
  <c r="F2016"/>
  <c r="G2016"/>
  <c r="H2016"/>
  <c r="J2016"/>
  <c r="E2016"/>
  <c r="X2016" s="1"/>
  <c r="H2017"/>
  <c r="J2017"/>
  <c r="I2017"/>
  <c r="G2017"/>
  <c r="F2017"/>
  <c r="R2017"/>
  <c r="E2017"/>
  <c r="X2017" s="1"/>
  <c r="G2018"/>
  <c r="H2018"/>
  <c r="I2018"/>
  <c r="J2018"/>
  <c r="R2018"/>
  <c r="F2018"/>
  <c r="E2018"/>
  <c r="X2018" s="1"/>
  <c r="F2019"/>
  <c r="H2019"/>
  <c r="G2019"/>
  <c r="R2019"/>
  <c r="J2019"/>
  <c r="I2019"/>
  <c r="E2019"/>
  <c r="X2019" s="1"/>
  <c r="J2020"/>
  <c r="G2020"/>
  <c r="H2020"/>
  <c r="R2020"/>
  <c r="I2020"/>
  <c r="F2020"/>
  <c r="E2020"/>
  <c r="X2020" s="1"/>
  <c r="F2021"/>
  <c r="R2021"/>
  <c r="H2021"/>
  <c r="I2021"/>
  <c r="G2021"/>
  <c r="J2021"/>
  <c r="E2021"/>
  <c r="X2021" s="1"/>
  <c r="G2022"/>
  <c r="F2022"/>
  <c r="H2022"/>
  <c r="I2022"/>
  <c r="J2022"/>
  <c r="R2022"/>
  <c r="E2022"/>
  <c r="X2022" s="1"/>
  <c r="G2023"/>
  <c r="F2023"/>
  <c r="R2023"/>
  <c r="J2023"/>
  <c r="H2023"/>
  <c r="I2023"/>
  <c r="E2023"/>
  <c r="X2023" s="1"/>
  <c r="R2024"/>
  <c r="G2024"/>
  <c r="J2024"/>
  <c r="F2024"/>
  <c r="H2024"/>
  <c r="I2024"/>
  <c r="E2024"/>
  <c r="X2024" s="1"/>
  <c r="I2025"/>
  <c r="G2025"/>
  <c r="R2025"/>
  <c r="F2025"/>
  <c r="H2025"/>
  <c r="J2025"/>
  <c r="E2025"/>
  <c r="X2025" s="1"/>
  <c r="G2026"/>
  <c r="F2026"/>
  <c r="H2026"/>
  <c r="I2026"/>
  <c r="J2026"/>
  <c r="R2026"/>
  <c r="E2026"/>
  <c r="X2026" s="1"/>
  <c r="F2027"/>
  <c r="H2027"/>
  <c r="I2027"/>
  <c r="G2027"/>
  <c r="R2027"/>
  <c r="J2027"/>
  <c r="E2027"/>
  <c r="X2027" s="1"/>
  <c r="H2028"/>
  <c r="I2028"/>
  <c r="F2028"/>
  <c r="R2028"/>
  <c r="J2028"/>
  <c r="G2028"/>
  <c r="E2028"/>
  <c r="X2028" s="1"/>
  <c r="R2029"/>
  <c r="F2029"/>
  <c r="G2029"/>
  <c r="H2029"/>
  <c r="I2029"/>
  <c r="J2029"/>
  <c r="E2029"/>
  <c r="X2029" s="1"/>
  <c r="G2030"/>
  <c r="F2030"/>
  <c r="H2030"/>
  <c r="I2030"/>
  <c r="J2030"/>
  <c r="R2030"/>
  <c r="E2030"/>
  <c r="X2030" s="1"/>
  <c r="H2031"/>
  <c r="G2031"/>
  <c r="I2031"/>
  <c r="R2031"/>
  <c r="J2031"/>
  <c r="F2031"/>
  <c r="E2031"/>
  <c r="X2031" s="1"/>
  <c r="F2032"/>
  <c r="H2032"/>
  <c r="R2032"/>
  <c r="I2032"/>
  <c r="G2032"/>
  <c r="J2032"/>
  <c r="E2032"/>
  <c r="X2032" s="1"/>
  <c r="J2033"/>
  <c r="H2033"/>
  <c r="I2033"/>
  <c r="G2033"/>
  <c r="F2033"/>
  <c r="R2033"/>
  <c r="E2033"/>
  <c r="X2033" s="1"/>
  <c r="G2034"/>
  <c r="I2034"/>
  <c r="R2034"/>
  <c r="H2034"/>
  <c r="F2034"/>
  <c r="J2034"/>
  <c r="E2034"/>
  <c r="X2034" s="1"/>
  <c r="F2035"/>
  <c r="G2035"/>
  <c r="H2035"/>
  <c r="I2035"/>
  <c r="R2035"/>
  <c r="J2035"/>
  <c r="E2035"/>
  <c r="X2035" s="1"/>
  <c r="G2036"/>
  <c r="J2036"/>
  <c r="F2036"/>
  <c r="H2036"/>
  <c r="R2036"/>
  <c r="I2036"/>
  <c r="E2036"/>
  <c r="X2036" s="1"/>
  <c r="H2037"/>
  <c r="J2037"/>
  <c r="R2037"/>
  <c r="G2037"/>
  <c r="F2037"/>
  <c r="I2037"/>
  <c r="E2037"/>
  <c r="X2037" s="1"/>
  <c r="G2038"/>
  <c r="F2038"/>
  <c r="H2038"/>
  <c r="I2038"/>
  <c r="J2038"/>
  <c r="R2038"/>
  <c r="E2038"/>
  <c r="X2038" s="1"/>
  <c r="G2039"/>
  <c r="H2039"/>
  <c r="R2039"/>
  <c r="J2039"/>
  <c r="F2039"/>
  <c r="I2039"/>
  <c r="E2039"/>
  <c r="X2039" s="1"/>
  <c r="R2040"/>
  <c r="J2040"/>
  <c r="F2040"/>
  <c r="H2040"/>
  <c r="I2040"/>
  <c r="G2040"/>
  <c r="E2040"/>
  <c r="X2040" s="1"/>
  <c r="H2041"/>
  <c r="R2041"/>
  <c r="J2041"/>
  <c r="I2041"/>
  <c r="G2041"/>
  <c r="F2041"/>
  <c r="E2041"/>
  <c r="X2041" s="1"/>
  <c r="I2042"/>
  <c r="R2042"/>
  <c r="G2042"/>
  <c r="J2042"/>
  <c r="F2042"/>
  <c r="H2042"/>
  <c r="E2042"/>
  <c r="X2042" s="1"/>
  <c r="F2043"/>
  <c r="I2043"/>
  <c r="G2043"/>
  <c r="R2043"/>
  <c r="J2043"/>
  <c r="H2043"/>
  <c r="E2043"/>
  <c r="X2043" s="1"/>
  <c r="H2044"/>
  <c r="I2044"/>
  <c r="R2044"/>
  <c r="G2044"/>
  <c r="J2044"/>
  <c r="F2044"/>
  <c r="E2044"/>
  <c r="X2044" s="1"/>
  <c r="R2045"/>
  <c r="J2045"/>
  <c r="F2045"/>
  <c r="I2045"/>
  <c r="G2045"/>
  <c r="H2045"/>
  <c r="E2045"/>
  <c r="X2045" s="1"/>
  <c r="G2046"/>
  <c r="F2046"/>
  <c r="H2046"/>
  <c r="I2046"/>
  <c r="J2046"/>
  <c r="R2046"/>
  <c r="E2046"/>
  <c r="X2046" s="1"/>
  <c r="I2047"/>
  <c r="F2047"/>
  <c r="G2047"/>
  <c r="H2047"/>
  <c r="R2047"/>
  <c r="J2047"/>
  <c r="E2047"/>
  <c r="X2047" s="1"/>
  <c r="G2048"/>
  <c r="J2048"/>
  <c r="R2048"/>
  <c r="F2048"/>
  <c r="H2048"/>
  <c r="I2048"/>
  <c r="E2048"/>
  <c r="X2048" s="1"/>
  <c r="H2049"/>
  <c r="F2049"/>
  <c r="G2049"/>
  <c r="J2049"/>
  <c r="I2049"/>
  <c r="R2049"/>
  <c r="E2049"/>
  <c r="X2049" s="1"/>
  <c r="G2050"/>
  <c r="F2050"/>
  <c r="J2050"/>
  <c r="R2050"/>
  <c r="H2050"/>
  <c r="I2050"/>
  <c r="E2050"/>
  <c r="X2050" s="1"/>
  <c r="I2051"/>
  <c r="J2051"/>
  <c r="H2051"/>
  <c r="R2051"/>
  <c r="F2051"/>
  <c r="G2051"/>
  <c r="E2051"/>
  <c r="X2051" s="1"/>
  <c r="V2052"/>
  <c r="H2053"/>
  <c r="J2053"/>
  <c r="I2053"/>
  <c r="G2053"/>
  <c r="R2053"/>
  <c r="F2053"/>
  <c r="E2053"/>
  <c r="X2053" s="1"/>
  <c r="R2054"/>
  <c r="I2054"/>
  <c r="F2054"/>
  <c r="G2054"/>
  <c r="H2054"/>
  <c r="J2054"/>
  <c r="E2054"/>
  <c r="X2054" s="1"/>
  <c r="G2055"/>
  <c r="H2055"/>
  <c r="I2055"/>
  <c r="J2055"/>
  <c r="R2055"/>
  <c r="F2055"/>
  <c r="E2055"/>
  <c r="X2055" s="1"/>
  <c r="F2056"/>
  <c r="I2056"/>
  <c r="J2056"/>
  <c r="R2056"/>
  <c r="H2056"/>
  <c r="G2056"/>
  <c r="E2056"/>
  <c r="X2056" s="1"/>
  <c r="F2057"/>
  <c r="R2057"/>
  <c r="J2057"/>
  <c r="I2057"/>
  <c r="H2057"/>
  <c r="G2057"/>
  <c r="E2057"/>
  <c r="X2057" s="1"/>
  <c r="G2058"/>
  <c r="F2058"/>
  <c r="J2058"/>
  <c r="R2058"/>
  <c r="H2058"/>
  <c r="I2058"/>
  <c r="E2058"/>
  <c r="X2058" s="1"/>
  <c r="F2059"/>
  <c r="H2059"/>
  <c r="G2059"/>
  <c r="J2059"/>
  <c r="I2059"/>
  <c r="R2059"/>
  <c r="E2059"/>
  <c r="X2059" s="1"/>
  <c r="F2060"/>
  <c r="G2060"/>
  <c r="R2060"/>
  <c r="J2060"/>
  <c r="I2060"/>
  <c r="H2060"/>
  <c r="E2060"/>
  <c r="X2060" s="1"/>
  <c r="J2061"/>
  <c r="H2061"/>
  <c r="I2061"/>
  <c r="F2061"/>
  <c r="G2061"/>
  <c r="R2061"/>
  <c r="E2061"/>
  <c r="X2061" s="1"/>
  <c r="F2062"/>
  <c r="J2062"/>
  <c r="R2062"/>
  <c r="G2062"/>
  <c r="I2062"/>
  <c r="H2062"/>
  <c r="E2062"/>
  <c r="X2062" s="1"/>
  <c r="G2063"/>
  <c r="H2063"/>
  <c r="I2063"/>
  <c r="J2063"/>
  <c r="R2063"/>
  <c r="F2063"/>
  <c r="E2063"/>
  <c r="X2063" s="1"/>
  <c r="I2064"/>
  <c r="G2064"/>
  <c r="H2064"/>
  <c r="J2064"/>
  <c r="R2064"/>
  <c r="F2064"/>
  <c r="E2064"/>
  <c r="X2064" s="1"/>
  <c r="F2065"/>
  <c r="I2065"/>
  <c r="R2065"/>
  <c r="H2065"/>
  <c r="G2065"/>
  <c r="J2065"/>
  <c r="E2065"/>
  <c r="X2065" s="1"/>
  <c r="G2066"/>
  <c r="F2066"/>
  <c r="J2066"/>
  <c r="R2066"/>
  <c r="H2066"/>
  <c r="I2066"/>
  <c r="E2066"/>
  <c r="X2066" s="1"/>
  <c r="G2067"/>
  <c r="I2067"/>
  <c r="F2067"/>
  <c r="H2067"/>
  <c r="J2067"/>
  <c r="R2067"/>
  <c r="E2067"/>
  <c r="X2067" s="1"/>
  <c r="H2068"/>
  <c r="R2068"/>
  <c r="F2068"/>
  <c r="J2068"/>
  <c r="I2068"/>
  <c r="G2068"/>
  <c r="E2068"/>
  <c r="X2068" s="1"/>
  <c r="H2069"/>
  <c r="F2069"/>
  <c r="J2069"/>
  <c r="G2069"/>
  <c r="I2069"/>
  <c r="R2069"/>
  <c r="E2069"/>
  <c r="X2069" s="1"/>
  <c r="G2070"/>
  <c r="R2070"/>
  <c r="I2070"/>
  <c r="F2070"/>
  <c r="J2070"/>
  <c r="H2070"/>
  <c r="E2070"/>
  <c r="X2070" s="1"/>
  <c r="V2071"/>
  <c r="G2072"/>
  <c r="I2072"/>
  <c r="J2072"/>
  <c r="F2072"/>
  <c r="H2072"/>
  <c r="R2072"/>
  <c r="E2072"/>
  <c r="X2072" s="1"/>
  <c r="I2073"/>
  <c r="H2073"/>
  <c r="J2073"/>
  <c r="R2073"/>
  <c r="G2073"/>
  <c r="F2073"/>
  <c r="E2073"/>
  <c r="X2073" s="1"/>
  <c r="V2074"/>
  <c r="R2075"/>
  <c r="H2075"/>
  <c r="J2075"/>
  <c r="G2075"/>
  <c r="I2075"/>
  <c r="F2075"/>
  <c r="E2075"/>
  <c r="X2075" s="1"/>
  <c r="I2076"/>
  <c r="R2076"/>
  <c r="J2076"/>
  <c r="H2076"/>
  <c r="G2076"/>
  <c r="F2076"/>
  <c r="E2076"/>
  <c r="X2076" s="1"/>
  <c r="H2077"/>
  <c r="J2077"/>
  <c r="R2077"/>
  <c r="G2077"/>
  <c r="F2077"/>
  <c r="I2077"/>
  <c r="E2077"/>
  <c r="X2077" s="1"/>
  <c r="G2078"/>
  <c r="F2078"/>
  <c r="J2078"/>
  <c r="R2078"/>
  <c r="H2078"/>
  <c r="I2078"/>
  <c r="E2078"/>
  <c r="X2078" s="1"/>
  <c r="G2079"/>
  <c r="I2079"/>
  <c r="J2079"/>
  <c r="R2079"/>
  <c r="F2079"/>
  <c r="H2079"/>
  <c r="E2079"/>
  <c r="X2079" s="1"/>
  <c r="G2080"/>
  <c r="I2080"/>
  <c r="H2080"/>
  <c r="J2080"/>
  <c r="R2080"/>
  <c r="F2080"/>
  <c r="E2080"/>
  <c r="X2080" s="1"/>
  <c r="R2081"/>
  <c r="J2081"/>
  <c r="F2081"/>
  <c r="G2081"/>
  <c r="I2081"/>
  <c r="H2081"/>
  <c r="E2081"/>
  <c r="X2081" s="1"/>
  <c r="G2082"/>
  <c r="F2082"/>
  <c r="J2082"/>
  <c r="R2082"/>
  <c r="H2082"/>
  <c r="I2082"/>
  <c r="E2082"/>
  <c r="X2082" s="1"/>
  <c r="G2083"/>
  <c r="F2083"/>
  <c r="H2083"/>
  <c r="I2083"/>
  <c r="J2083"/>
  <c r="R2083"/>
  <c r="E2083"/>
  <c r="X2083" s="1"/>
  <c r="G2084"/>
  <c r="R2084"/>
  <c r="I2084"/>
  <c r="F2084"/>
  <c r="H2084"/>
  <c r="J2084"/>
  <c r="E2084"/>
  <c r="X2084" s="1"/>
  <c r="I2085"/>
  <c r="R2085"/>
  <c r="J2085"/>
  <c r="G2085"/>
  <c r="H2085"/>
  <c r="F2085"/>
  <c r="E2085"/>
  <c r="X2085" s="1"/>
  <c r="G2086"/>
  <c r="R2086"/>
  <c r="H2086"/>
  <c r="I2086"/>
  <c r="J2086"/>
  <c r="F2086"/>
  <c r="E2086"/>
  <c r="X2086" s="1"/>
  <c r="I2087"/>
  <c r="H2087"/>
  <c r="R2087"/>
  <c r="J2087"/>
  <c r="G2087"/>
  <c r="F2087"/>
  <c r="E2087"/>
  <c r="X2087" s="1"/>
  <c r="G2088"/>
  <c r="F2088"/>
  <c r="H2088"/>
  <c r="I2088"/>
  <c r="R2088"/>
  <c r="J2088"/>
  <c r="E2088"/>
  <c r="X2088" s="1"/>
  <c r="G2089"/>
  <c r="J2089"/>
  <c r="R2089"/>
  <c r="H2089"/>
  <c r="I2089"/>
  <c r="F2089"/>
  <c r="E2089"/>
  <c r="X2089" s="1"/>
  <c r="F2090"/>
  <c r="I2090"/>
  <c r="J2090"/>
  <c r="H2090"/>
  <c r="G2090"/>
  <c r="R2090"/>
  <c r="E2090"/>
  <c r="X2090" s="1"/>
  <c r="J2091"/>
  <c r="R2091"/>
  <c r="F2091"/>
  <c r="I2091"/>
  <c r="H2091"/>
  <c r="G2091"/>
  <c r="E2091"/>
  <c r="X2091" s="1"/>
  <c r="G2092"/>
  <c r="F2092"/>
  <c r="H2092"/>
  <c r="J2092"/>
  <c r="R2092"/>
  <c r="I2092"/>
  <c r="E2092"/>
  <c r="X2092" s="1"/>
  <c r="R2093"/>
  <c r="I2093"/>
  <c r="H2093"/>
  <c r="J2093"/>
  <c r="F2093"/>
  <c r="G2093"/>
  <c r="E2093"/>
  <c r="X2093" s="1"/>
  <c r="F2094"/>
  <c r="H2094"/>
  <c r="G2094"/>
  <c r="I2094"/>
  <c r="J2094"/>
  <c r="R2094"/>
  <c r="E2094"/>
  <c r="X2094" s="1"/>
  <c r="G2095"/>
  <c r="F2095"/>
  <c r="H2095"/>
  <c r="I2095"/>
  <c r="J2095"/>
  <c r="R2095"/>
  <c r="E2095"/>
  <c r="X2095" s="1"/>
  <c r="G2096"/>
  <c r="F2096"/>
  <c r="H2096"/>
  <c r="J2096"/>
  <c r="R2096"/>
  <c r="I2096"/>
  <c r="E2096"/>
  <c r="X2096" s="1"/>
  <c r="G2097"/>
  <c r="J2097"/>
  <c r="F2097"/>
  <c r="H2097"/>
  <c r="I2097"/>
  <c r="R2097"/>
  <c r="E2097"/>
  <c r="X2097" s="1"/>
  <c r="H2098"/>
  <c r="I2098"/>
  <c r="G2098"/>
  <c r="F2098"/>
  <c r="J2098"/>
  <c r="R2098"/>
  <c r="E2098"/>
  <c r="X2098" s="1"/>
  <c r="F2099"/>
  <c r="I2099"/>
  <c r="H2099"/>
  <c r="R2099"/>
  <c r="G2099"/>
  <c r="J2099"/>
  <c r="E2099"/>
  <c r="X2099" s="1"/>
  <c r="G2100"/>
  <c r="F2100"/>
  <c r="H2100"/>
  <c r="J2100"/>
  <c r="R2100"/>
  <c r="I2100"/>
  <c r="E2100"/>
  <c r="X2100" s="1"/>
  <c r="J2101"/>
  <c r="I2101"/>
  <c r="H2101"/>
  <c r="G2101"/>
  <c r="F2101"/>
  <c r="R2101"/>
  <c r="E2101"/>
  <c r="X2101" s="1"/>
  <c r="H2102"/>
  <c r="G2102"/>
  <c r="J2102"/>
  <c r="I2102"/>
  <c r="F2102"/>
  <c r="R2102"/>
  <c r="E2102"/>
  <c r="X2102" s="1"/>
  <c r="G2103"/>
  <c r="F2103"/>
  <c r="H2103"/>
  <c r="I2103"/>
  <c r="J2103"/>
  <c r="R2103"/>
  <c r="E2103"/>
  <c r="X2103" s="1"/>
  <c r="G2104"/>
  <c r="F2104"/>
  <c r="H2104"/>
  <c r="J2104"/>
  <c r="R2104"/>
  <c r="I2104"/>
  <c r="E2104"/>
  <c r="X2104" s="1"/>
  <c r="G2105"/>
  <c r="J2105"/>
  <c r="R2105"/>
  <c r="H2105"/>
  <c r="I2105"/>
  <c r="F2105"/>
  <c r="E2105"/>
  <c r="X2105" s="1"/>
  <c r="G2106"/>
  <c r="J2106"/>
  <c r="R2106"/>
  <c r="F2106"/>
  <c r="H2106"/>
  <c r="I2106"/>
  <c r="E2106"/>
  <c r="X2106" s="1"/>
  <c r="G2107"/>
  <c r="F2107"/>
  <c r="H2107"/>
  <c r="I2107"/>
  <c r="J2107"/>
  <c r="R2107"/>
  <c r="E2107"/>
  <c r="X2107" s="1"/>
  <c r="G2108"/>
  <c r="F2108"/>
  <c r="H2108"/>
  <c r="J2108"/>
  <c r="R2108"/>
  <c r="I2108"/>
  <c r="E2108"/>
  <c r="X2108" s="1"/>
  <c r="H2109"/>
  <c r="R2109"/>
  <c r="J2109"/>
  <c r="F2109"/>
  <c r="G2109"/>
  <c r="I2109"/>
  <c r="E2109"/>
  <c r="X2109" s="1"/>
  <c r="R2110"/>
  <c r="F2110"/>
  <c r="G2110"/>
  <c r="J2110"/>
  <c r="I2110"/>
  <c r="H2110"/>
  <c r="E2110"/>
  <c r="X2110" s="1"/>
  <c r="G2111"/>
  <c r="F2111"/>
  <c r="H2111"/>
  <c r="I2111"/>
  <c r="J2111"/>
  <c r="R2111"/>
  <c r="E2111"/>
  <c r="X2111" s="1"/>
  <c r="G2112"/>
  <c r="I2112"/>
  <c r="F2112"/>
  <c r="H2112"/>
  <c r="J2112"/>
  <c r="R2112"/>
  <c r="E2112"/>
  <c r="X2112" s="1"/>
  <c r="J2113"/>
  <c r="R2113"/>
  <c r="I2113"/>
  <c r="G2113"/>
  <c r="F2113"/>
  <c r="H2113"/>
  <c r="E2113"/>
  <c r="X2113" s="1"/>
  <c r="R2114"/>
  <c r="H2114"/>
  <c r="F2114"/>
  <c r="I2114"/>
  <c r="G2114"/>
  <c r="J2114"/>
  <c r="E2114"/>
  <c r="X2114" s="1"/>
  <c r="H2115"/>
  <c r="J2115"/>
  <c r="F2115"/>
  <c r="I2115"/>
  <c r="G2115"/>
  <c r="R2115"/>
  <c r="E2115"/>
  <c r="X2115" s="1"/>
  <c r="I2116"/>
  <c r="F2116"/>
  <c r="H2116"/>
  <c r="G2116"/>
  <c r="R2116"/>
  <c r="J2116"/>
  <c r="E2116"/>
  <c r="X2116" s="1"/>
  <c r="G2117"/>
  <c r="R2117"/>
  <c r="F2117"/>
  <c r="I2117"/>
  <c r="H2117"/>
  <c r="J2117"/>
  <c r="E2117"/>
  <c r="X2117" s="1"/>
  <c r="F2118"/>
  <c r="I2118"/>
  <c r="G2118"/>
  <c r="J2118"/>
  <c r="H2118"/>
  <c r="R2118"/>
  <c r="E2118"/>
  <c r="X2118" s="1"/>
  <c r="I2119"/>
  <c r="H2119"/>
  <c r="F2119"/>
  <c r="G2119"/>
  <c r="J2119"/>
  <c r="R2119"/>
  <c r="E2119"/>
  <c r="X2119" s="1"/>
  <c r="G2120"/>
  <c r="F2120"/>
  <c r="H2120"/>
  <c r="I2120"/>
  <c r="J2120"/>
  <c r="R2120"/>
  <c r="E2120"/>
  <c r="X2120" s="1"/>
  <c r="I2121"/>
  <c r="H2121"/>
  <c r="G2121"/>
  <c r="R2121"/>
  <c r="F2121"/>
  <c r="J2121"/>
  <c r="E2121"/>
  <c r="X2121" s="1"/>
  <c r="H2122"/>
  <c r="R2122"/>
  <c r="I2122"/>
  <c r="F2122"/>
  <c r="J2122"/>
  <c r="G2122"/>
  <c r="E2122"/>
  <c r="X2122" s="1"/>
  <c r="J2123"/>
  <c r="G2123"/>
  <c r="R2123"/>
  <c r="F2123"/>
  <c r="H2123"/>
  <c r="I2123"/>
  <c r="E2123"/>
  <c r="X2123" s="1"/>
  <c r="I2124"/>
  <c r="G2124"/>
  <c r="J2124"/>
  <c r="R2124"/>
  <c r="H2124"/>
  <c r="F2124"/>
  <c r="E2124"/>
  <c r="X2124" s="1"/>
  <c r="G2125"/>
  <c r="R2125"/>
  <c r="J2125"/>
  <c r="H2125"/>
  <c r="F2125"/>
  <c r="I2125"/>
  <c r="E2125"/>
  <c r="X2125" s="1"/>
  <c r="R2126"/>
  <c r="F2126"/>
  <c r="I2126"/>
  <c r="G2126"/>
  <c r="H2126"/>
  <c r="J2126"/>
  <c r="E2126"/>
  <c r="X2126" s="1"/>
  <c r="G2127"/>
  <c r="H2127"/>
  <c r="I2127"/>
  <c r="J2127"/>
  <c r="R2127"/>
  <c r="F2127"/>
  <c r="E2127"/>
  <c r="X2127" s="1"/>
  <c r="G2128"/>
  <c r="I2128"/>
  <c r="J2128"/>
  <c r="R2128"/>
  <c r="H2128"/>
  <c r="F2128"/>
  <c r="E2128"/>
  <c r="X2128" s="1"/>
  <c r="G2129"/>
  <c r="R2129"/>
  <c r="H2129"/>
  <c r="I2129"/>
  <c r="F2129"/>
  <c r="J2129"/>
  <c r="E2129"/>
  <c r="X2129" s="1"/>
  <c r="V2130"/>
  <c r="F2131"/>
  <c r="G2131"/>
  <c r="H2131"/>
  <c r="I2131"/>
  <c r="J2131"/>
  <c r="R2131"/>
  <c r="E2131"/>
  <c r="X2131" s="1"/>
  <c r="R2132"/>
  <c r="G2132"/>
  <c r="I2132"/>
  <c r="H2132"/>
  <c r="F2132"/>
  <c r="J2132"/>
  <c r="E2132"/>
  <c r="X2132" s="1"/>
  <c r="H2133"/>
  <c r="G2133"/>
  <c r="I2133"/>
  <c r="J2133"/>
  <c r="R2133"/>
  <c r="F2133"/>
  <c r="E2133"/>
  <c r="X2133" s="1"/>
  <c r="J2134"/>
  <c r="I2134"/>
  <c r="R2134"/>
  <c r="G2134"/>
  <c r="F2134"/>
  <c r="H2134"/>
  <c r="E2134"/>
  <c r="X2134" s="1"/>
  <c r="H2135"/>
  <c r="I2135"/>
  <c r="J2135"/>
  <c r="G2135"/>
  <c r="R2135"/>
  <c r="F2135"/>
  <c r="E2135"/>
  <c r="X2135" s="1"/>
  <c r="H2136"/>
  <c r="G2136"/>
  <c r="F2136"/>
  <c r="J2136"/>
  <c r="R2136"/>
  <c r="I2136"/>
  <c r="E2136"/>
  <c r="X2136" s="1"/>
  <c r="G2137"/>
  <c r="H2137"/>
  <c r="I2137"/>
  <c r="J2137"/>
  <c r="R2137"/>
  <c r="F2137"/>
  <c r="E2137"/>
  <c r="X2137" s="1"/>
  <c r="F2138"/>
  <c r="R2138"/>
  <c r="H2138"/>
  <c r="I2138"/>
  <c r="G2138"/>
  <c r="J2138"/>
  <c r="E2138"/>
  <c r="X2138" s="1"/>
  <c r="R2139"/>
  <c r="G2139"/>
  <c r="I2139"/>
  <c r="F2139"/>
  <c r="J2139"/>
  <c r="H2139"/>
  <c r="E2139"/>
  <c r="X2139" s="1"/>
  <c r="I2140"/>
  <c r="G2140"/>
  <c r="F2140"/>
  <c r="J2140"/>
  <c r="R2140"/>
  <c r="H2140"/>
  <c r="E2140"/>
  <c r="X2140" s="1"/>
  <c r="G2141"/>
  <c r="R2141"/>
  <c r="J2141"/>
  <c r="I2141"/>
  <c r="H2141"/>
  <c r="F2141"/>
  <c r="E2141"/>
  <c r="X2141" s="1"/>
  <c r="R2142"/>
  <c r="F2142"/>
  <c r="H2142"/>
  <c r="I2142"/>
  <c r="J2142"/>
  <c r="G2142"/>
  <c r="E2142"/>
  <c r="X2142" s="1"/>
  <c r="G2143"/>
  <c r="F2143"/>
  <c r="H2143"/>
  <c r="I2143"/>
  <c r="J2143"/>
  <c r="R2143"/>
  <c r="E2143"/>
  <c r="X2143" s="1"/>
  <c r="I2144"/>
  <c r="G2144"/>
  <c r="J2144"/>
  <c r="R2144"/>
  <c r="H2144"/>
  <c r="F2144"/>
  <c r="E2144"/>
  <c r="X2144" s="1"/>
  <c r="G2145"/>
  <c r="R2145"/>
  <c r="I2145"/>
  <c r="H2145"/>
  <c r="F2145"/>
  <c r="J2145"/>
  <c r="E2145"/>
  <c r="X2145" s="1"/>
  <c r="G2146"/>
  <c r="J2146"/>
  <c r="R2146"/>
  <c r="F2146"/>
  <c r="H2146"/>
  <c r="I2146"/>
  <c r="E2146"/>
  <c r="X2146" s="1"/>
  <c r="J2147"/>
  <c r="H2147"/>
  <c r="F2147"/>
  <c r="R2147"/>
  <c r="G2147"/>
  <c r="I2147"/>
  <c r="E2147"/>
  <c r="X2147" s="1"/>
  <c r="G2148"/>
  <c r="F2148"/>
  <c r="H2148"/>
  <c r="I2148"/>
  <c r="J2148"/>
  <c r="R2148"/>
  <c r="E2148"/>
  <c r="X2148" s="1"/>
  <c r="I2149"/>
  <c r="J2149"/>
  <c r="G2149"/>
  <c r="F2149"/>
  <c r="H2149"/>
  <c r="R2149"/>
  <c r="E2149"/>
  <c r="X2149" s="1"/>
  <c r="J2150"/>
  <c r="G2150"/>
  <c r="F2150"/>
  <c r="I2150"/>
  <c r="H2150"/>
  <c r="R2150"/>
  <c r="E2150"/>
  <c r="X2150" s="1"/>
  <c r="G2151"/>
  <c r="F2151"/>
  <c r="H2151"/>
  <c r="I2151"/>
  <c r="J2151"/>
  <c r="R2151"/>
  <c r="E2151"/>
  <c r="X2151" s="1"/>
  <c r="G2152"/>
  <c r="F2152"/>
  <c r="H2152"/>
  <c r="I2152"/>
  <c r="J2152"/>
  <c r="R2152"/>
  <c r="E2152"/>
  <c r="X2152" s="1"/>
  <c r="I2153"/>
  <c r="G2153"/>
  <c r="R2153"/>
  <c r="F2153"/>
  <c r="H2153"/>
  <c r="J2153"/>
  <c r="E2153"/>
  <c r="X2153" s="1"/>
  <c r="F2154"/>
  <c r="G2154"/>
  <c r="R2154"/>
  <c r="I2154"/>
  <c r="H2154"/>
  <c r="J2154"/>
  <c r="E2154"/>
  <c r="X2154" s="1"/>
  <c r="G2155"/>
  <c r="F2155"/>
  <c r="H2155"/>
  <c r="I2155"/>
  <c r="J2155"/>
  <c r="R2155"/>
  <c r="E2155"/>
  <c r="X2155" s="1"/>
  <c r="H2156"/>
  <c r="R2156"/>
  <c r="G2156"/>
  <c r="F2156"/>
  <c r="I2156"/>
  <c r="J2156"/>
  <c r="E2156"/>
  <c r="X2156" s="1"/>
  <c r="G2157"/>
  <c r="R2157"/>
  <c r="J2157"/>
  <c r="F2157"/>
  <c r="H2157"/>
  <c r="I2157"/>
  <c r="E2157"/>
  <c r="X2157" s="1"/>
  <c r="R2158"/>
  <c r="H2158"/>
  <c r="F2158"/>
  <c r="I2158"/>
  <c r="G2158"/>
  <c r="J2158"/>
  <c r="E2158"/>
  <c r="X2158" s="1"/>
  <c r="F2159"/>
  <c r="I2159"/>
  <c r="R2159"/>
  <c r="G2159"/>
  <c r="H2159"/>
  <c r="J2159"/>
  <c r="E2159"/>
  <c r="X2159" s="1"/>
  <c r="H2160"/>
  <c r="J2160"/>
  <c r="F2160"/>
  <c r="I2160"/>
  <c r="R2160"/>
  <c r="G2160"/>
  <c r="E2160"/>
  <c r="X2160" s="1"/>
  <c r="H2161"/>
  <c r="I2161"/>
  <c r="R2161"/>
  <c r="G2161"/>
  <c r="F2161"/>
  <c r="J2161"/>
  <c r="E2161"/>
  <c r="X2161" s="1"/>
  <c r="G2162"/>
  <c r="J2162"/>
  <c r="R2162"/>
  <c r="F2162"/>
  <c r="H2162"/>
  <c r="I2162"/>
  <c r="E2162"/>
  <c r="X2162" s="1"/>
  <c r="I2163"/>
  <c r="H2163"/>
  <c r="F2163"/>
  <c r="G2163"/>
  <c r="J2163"/>
  <c r="R2163"/>
  <c r="E2163"/>
  <c r="X2163" s="1"/>
  <c r="G2164"/>
  <c r="F2164"/>
  <c r="H2164"/>
  <c r="J2164"/>
  <c r="I2164"/>
  <c r="R2164"/>
  <c r="E2164"/>
  <c r="X2164" s="1"/>
  <c r="G2165"/>
  <c r="H2165"/>
  <c r="I2165"/>
  <c r="J2165"/>
  <c r="R2165"/>
  <c r="F2165"/>
  <c r="E2165"/>
  <c r="X2165" s="1"/>
  <c r="J2166"/>
  <c r="H2166"/>
  <c r="F2166"/>
  <c r="G2166"/>
  <c r="R2166"/>
  <c r="I2166"/>
  <c r="E2166"/>
  <c r="X2166" s="1"/>
  <c r="F2167"/>
  <c r="R2167"/>
  <c r="H2167"/>
  <c r="J2167"/>
  <c r="G2167"/>
  <c r="I2167"/>
  <c r="E2167"/>
  <c r="X2167" s="1"/>
  <c r="F2168"/>
  <c r="I2168"/>
  <c r="H2168"/>
  <c r="G2168"/>
  <c r="J2168"/>
  <c r="R2168"/>
  <c r="E2168"/>
  <c r="X2168" s="1"/>
  <c r="G2169"/>
  <c r="H2169"/>
  <c r="I2169"/>
  <c r="J2169"/>
  <c r="R2169"/>
  <c r="F2169"/>
  <c r="E2169"/>
  <c r="X2169" s="1"/>
  <c r="H2170"/>
  <c r="F2170"/>
  <c r="I2170"/>
  <c r="G2170"/>
  <c r="J2170"/>
  <c r="R2170"/>
  <c r="E2170"/>
  <c r="X2170" s="1"/>
  <c r="I2171"/>
  <c r="F2171"/>
  <c r="R2171"/>
  <c r="H2171"/>
  <c r="G2171"/>
  <c r="J2171"/>
  <c r="E2171"/>
  <c r="X2171" s="1"/>
  <c r="F2172"/>
  <c r="G2172"/>
  <c r="H2172"/>
  <c r="J2172"/>
  <c r="I2172"/>
  <c r="R2172"/>
  <c r="E2172"/>
  <c r="X2172" s="1"/>
  <c r="G2173"/>
  <c r="R2173"/>
  <c r="J2173"/>
  <c r="I2173"/>
  <c r="H2173"/>
  <c r="F2173"/>
  <c r="E2173"/>
  <c r="X2173" s="1"/>
  <c r="I2174"/>
  <c r="R2174"/>
  <c r="G2174"/>
  <c r="F2174"/>
  <c r="H2174"/>
  <c r="J2174"/>
  <c r="E2174"/>
  <c r="X2174" s="1"/>
  <c r="H2175"/>
  <c r="R2175"/>
  <c r="I2175"/>
  <c r="G2175"/>
  <c r="F2175"/>
  <c r="J2175"/>
  <c r="E2175"/>
  <c r="X2175" s="1"/>
  <c r="F2176"/>
  <c r="H2176"/>
  <c r="G2176"/>
  <c r="R2176"/>
  <c r="J2176"/>
  <c r="I2176"/>
  <c r="E2176"/>
  <c r="X2176" s="1"/>
  <c r="G2177"/>
  <c r="R2177"/>
  <c r="J2177"/>
  <c r="I2177"/>
  <c r="F2177"/>
  <c r="H2177"/>
  <c r="E2177"/>
  <c r="X2177" s="1"/>
  <c r="G2178"/>
  <c r="R2178"/>
  <c r="J2178"/>
  <c r="I2178"/>
  <c r="H2178"/>
  <c r="F2178"/>
  <c r="E2178"/>
  <c r="X2178" s="1"/>
  <c r="G2179"/>
  <c r="F2179"/>
  <c r="R2179"/>
  <c r="J2179"/>
  <c r="I2179"/>
  <c r="H2179"/>
  <c r="E2179"/>
  <c r="X2179" s="1"/>
  <c r="F2180"/>
  <c r="I2180"/>
  <c r="H2180"/>
  <c r="G2180"/>
  <c r="R2180"/>
  <c r="J2180"/>
  <c r="E2180"/>
  <c r="X2180" s="1"/>
  <c r="G2181"/>
  <c r="I2181"/>
  <c r="J2181"/>
  <c r="R2181"/>
  <c r="F2181"/>
  <c r="H2181"/>
  <c r="E2181"/>
  <c r="X2181" s="1"/>
  <c r="G2182"/>
  <c r="R2182"/>
  <c r="F2182"/>
  <c r="H2182"/>
  <c r="I2182"/>
  <c r="J2182"/>
  <c r="E2182"/>
  <c r="X2182" s="1"/>
  <c r="G2183"/>
  <c r="J2183"/>
  <c r="I2183"/>
  <c r="H2183"/>
  <c r="R2183"/>
  <c r="F2183"/>
  <c r="E2183"/>
  <c r="X2183" s="1"/>
  <c r="G2184"/>
  <c r="R2184"/>
  <c r="J2184"/>
  <c r="H2184"/>
  <c r="I2184"/>
  <c r="F2184"/>
  <c r="E2184"/>
  <c r="X2184" s="1"/>
  <c r="R2185"/>
  <c r="G2185"/>
  <c r="F2185"/>
  <c r="H2185"/>
  <c r="I2185"/>
  <c r="J2185"/>
  <c r="E2185"/>
  <c r="X2185" s="1"/>
  <c r="G2186"/>
  <c r="I2186"/>
  <c r="R2186"/>
  <c r="J2186"/>
  <c r="F2186"/>
  <c r="H2186"/>
  <c r="E2186"/>
  <c r="X2186" s="1"/>
  <c r="G2187"/>
  <c r="F2187"/>
  <c r="H2187"/>
  <c r="I2187"/>
  <c r="J2187"/>
  <c r="R2187"/>
  <c r="E2187"/>
  <c r="X2187" s="1"/>
  <c r="G2188"/>
  <c r="I2188"/>
  <c r="R2188"/>
  <c r="J2188"/>
  <c r="H2188"/>
  <c r="F2188"/>
  <c r="E2188"/>
  <c r="X2188" s="1"/>
  <c r="I2189"/>
  <c r="G2189"/>
  <c r="F2189"/>
  <c r="H2189"/>
  <c r="J2189"/>
  <c r="R2189"/>
  <c r="E2189"/>
  <c r="X2189" s="1"/>
  <c r="R2190"/>
  <c r="G2190"/>
  <c r="F2190"/>
  <c r="H2190"/>
  <c r="I2190"/>
  <c r="J2190"/>
  <c r="E2190"/>
  <c r="X2190" s="1"/>
  <c r="I2191"/>
  <c r="H2191"/>
  <c r="R2191"/>
  <c r="G2191"/>
  <c r="F2191"/>
  <c r="J2191"/>
  <c r="E2191"/>
  <c r="X2191" s="1"/>
  <c r="G2192"/>
  <c r="F2192"/>
  <c r="H2192"/>
  <c r="J2192"/>
  <c r="R2192"/>
  <c r="I2192"/>
  <c r="E2192"/>
  <c r="X2192" s="1"/>
  <c r="G2193"/>
  <c r="R2193"/>
  <c r="F2193"/>
  <c r="J2193"/>
  <c r="I2193"/>
  <c r="H2193"/>
  <c r="E2193"/>
  <c r="X2193" s="1"/>
  <c r="F2194"/>
  <c r="G2194"/>
  <c r="I2194"/>
  <c r="J2194"/>
  <c r="R2194"/>
  <c r="H2194"/>
  <c r="E2194"/>
  <c r="X2194" s="1"/>
  <c r="G2195"/>
  <c r="F2195"/>
  <c r="H2195"/>
  <c r="I2195"/>
  <c r="R2195"/>
  <c r="J2195"/>
  <c r="E2195"/>
  <c r="X2195" s="1"/>
  <c r="J2196"/>
  <c r="I2196"/>
  <c r="R2196"/>
  <c r="G2196"/>
  <c r="H2196"/>
  <c r="F2196"/>
  <c r="E2196"/>
  <c r="X2196" s="1"/>
  <c r="R2197"/>
  <c r="G2197"/>
  <c r="J2197"/>
  <c r="H2197"/>
  <c r="F2197"/>
  <c r="I2197"/>
  <c r="E2197"/>
  <c r="X2197" s="1"/>
  <c r="I2198"/>
  <c r="J2198"/>
  <c r="G2198"/>
  <c r="F2198"/>
  <c r="R2198"/>
  <c r="H2198"/>
  <c r="E2198"/>
  <c r="X2198" s="1"/>
  <c r="J2199"/>
  <c r="R2199"/>
  <c r="H2199"/>
  <c r="G2199"/>
  <c r="F2199"/>
  <c r="I2199"/>
  <c r="E2199"/>
  <c r="X2199" s="1"/>
  <c r="G2200"/>
  <c r="F2200"/>
  <c r="H2200"/>
  <c r="J2200"/>
  <c r="R2200"/>
  <c r="I2200"/>
  <c r="E2200"/>
  <c r="X2200" s="1"/>
  <c r="G2201"/>
  <c r="R2201"/>
  <c r="F2201"/>
  <c r="I2201"/>
  <c r="J2201"/>
  <c r="H2201"/>
  <c r="E2201"/>
  <c r="X2201" s="1"/>
  <c r="F2202"/>
  <c r="G2202"/>
  <c r="I2202"/>
  <c r="J2202"/>
  <c r="R2202"/>
  <c r="H2202"/>
  <c r="E2202"/>
  <c r="X2202" s="1"/>
  <c r="G2203"/>
  <c r="F2203"/>
  <c r="H2203"/>
  <c r="I2203"/>
  <c r="R2203"/>
  <c r="J2203"/>
  <c r="E2203"/>
  <c r="X2203" s="1"/>
  <c r="H2204"/>
  <c r="J2204"/>
  <c r="G2204"/>
  <c r="I2204"/>
  <c r="R2204"/>
  <c r="F2204"/>
  <c r="E2204"/>
  <c r="X2204" s="1"/>
  <c r="J2205"/>
  <c r="F2205"/>
  <c r="H2205"/>
  <c r="R2205"/>
  <c r="I2205"/>
  <c r="G2205"/>
  <c r="E2205"/>
  <c r="X2205" s="1"/>
  <c r="G2206"/>
  <c r="F2206"/>
  <c r="H2206"/>
  <c r="J2206"/>
  <c r="R2206"/>
  <c r="I2206"/>
  <c r="E2206"/>
  <c r="X2206" s="1"/>
  <c r="J2207"/>
  <c r="F2207"/>
  <c r="I2207"/>
  <c r="R2207"/>
  <c r="H2207"/>
  <c r="G2207"/>
  <c r="E2207"/>
  <c r="X2207" s="1"/>
  <c r="G2208"/>
  <c r="F2208"/>
  <c r="H2208"/>
  <c r="J2208"/>
  <c r="R2208"/>
  <c r="I2208"/>
  <c r="E2208"/>
  <c r="X2208" s="1"/>
  <c r="G2209"/>
  <c r="R2209"/>
  <c r="F2209"/>
  <c r="H2209"/>
  <c r="J2209"/>
  <c r="I2209"/>
  <c r="E2209"/>
  <c r="X2209" s="1"/>
  <c r="H2210"/>
  <c r="J2210"/>
  <c r="G2210"/>
  <c r="I2210"/>
  <c r="F2210"/>
  <c r="R2210"/>
  <c r="E2210"/>
  <c r="X2210" s="1"/>
  <c r="G2211"/>
  <c r="F2211"/>
  <c r="H2211"/>
  <c r="I2211"/>
  <c r="R2211"/>
  <c r="J2211"/>
  <c r="E2211"/>
  <c r="X2211" s="1"/>
  <c r="I2212"/>
  <c r="G2212"/>
  <c r="F2212"/>
  <c r="J2212"/>
  <c r="R2212"/>
  <c r="H2212"/>
  <c r="E2212"/>
  <c r="X2212" s="1"/>
  <c r="J2213"/>
  <c r="R2213"/>
  <c r="G2213"/>
  <c r="F2213"/>
  <c r="H2213"/>
  <c r="I2213"/>
  <c r="E2213"/>
  <c r="X2213" s="1"/>
  <c r="J2214"/>
  <c r="H2214"/>
  <c r="I2214"/>
  <c r="F2214"/>
  <c r="G2214"/>
  <c r="R2214"/>
  <c r="E2214"/>
  <c r="X2214" s="1"/>
  <c r="J2215"/>
  <c r="R2215"/>
  <c r="I2215"/>
  <c r="G2215"/>
  <c r="F2215"/>
  <c r="H2215"/>
  <c r="E2215"/>
  <c r="X2215" s="1"/>
  <c r="G2216"/>
  <c r="F2216"/>
  <c r="H2216"/>
  <c r="J2216"/>
  <c r="R2216"/>
  <c r="I2216"/>
  <c r="E2216"/>
  <c r="X2216" s="1"/>
  <c r="H2217"/>
  <c r="J2217"/>
  <c r="I2217"/>
  <c r="G2217"/>
  <c r="R2217"/>
  <c r="F2217"/>
  <c r="E2217"/>
  <c r="X2217" s="1"/>
  <c r="R2218"/>
  <c r="G2218"/>
  <c r="J2218"/>
  <c r="I2218"/>
  <c r="F2218"/>
  <c r="H2218"/>
  <c r="E2218"/>
  <c r="X2218" s="1"/>
  <c r="G2219"/>
  <c r="F2219"/>
  <c r="H2219"/>
  <c r="I2219"/>
  <c r="R2219"/>
  <c r="J2219"/>
  <c r="E2219"/>
  <c r="X2219" s="1"/>
  <c r="F2220"/>
  <c r="H2220"/>
  <c r="R2220"/>
  <c r="G2220"/>
  <c r="J2220"/>
  <c r="I2220"/>
  <c r="E2220"/>
  <c r="X2220" s="1"/>
  <c r="F2221"/>
  <c r="J2221"/>
  <c r="G2221"/>
  <c r="R2221"/>
  <c r="I2221"/>
  <c r="H2221"/>
  <c r="E2221"/>
  <c r="X2221" s="1"/>
  <c r="R2222"/>
  <c r="G2222"/>
  <c r="F2222"/>
  <c r="J2222"/>
  <c r="H2222"/>
  <c r="I2222"/>
  <c r="E2222"/>
  <c r="X2222" s="1"/>
  <c r="G2223"/>
  <c r="H2223"/>
  <c r="I2223"/>
  <c r="F2223"/>
  <c r="J2223"/>
  <c r="R2223"/>
  <c r="E2223"/>
  <c r="X2223" s="1"/>
  <c r="G2224"/>
  <c r="H2224"/>
  <c r="R2224"/>
  <c r="F2224"/>
  <c r="I2224"/>
  <c r="J2224"/>
  <c r="E2224"/>
  <c r="X2224" s="1"/>
  <c r="J2225"/>
  <c r="H2225"/>
  <c r="F2225"/>
  <c r="I2225"/>
  <c r="G2225"/>
  <c r="R2225"/>
  <c r="E2225"/>
  <c r="X2225" s="1"/>
  <c r="G2226"/>
  <c r="F2226"/>
  <c r="J2226"/>
  <c r="R2226"/>
  <c r="H2226"/>
  <c r="I2226"/>
  <c r="E2226"/>
  <c r="X2226" s="1"/>
  <c r="G2227"/>
  <c r="F2227"/>
  <c r="H2227"/>
  <c r="I2227"/>
  <c r="J2227"/>
  <c r="R2227"/>
  <c r="E2227"/>
  <c r="X2227" s="1"/>
  <c r="H2228"/>
  <c r="J2228"/>
  <c r="G2228"/>
  <c r="R2228"/>
  <c r="I2228"/>
  <c r="F2228"/>
  <c r="E2228"/>
  <c r="X2228" s="1"/>
  <c r="G2229"/>
  <c r="I2229"/>
  <c r="J2229"/>
  <c r="R2229"/>
  <c r="F2229"/>
  <c r="H2229"/>
  <c r="E2229"/>
  <c r="X2229" s="1"/>
  <c r="G2230"/>
  <c r="R2230"/>
  <c r="F2230"/>
  <c r="H2230"/>
  <c r="I2230"/>
  <c r="J2230"/>
  <c r="E2230"/>
  <c r="X2230" s="1"/>
  <c r="I2231"/>
  <c r="F2231"/>
  <c r="G2231"/>
  <c r="R2231"/>
  <c r="H2231"/>
  <c r="J2231"/>
  <c r="E2231"/>
  <c r="X2231" s="1"/>
  <c r="R2232"/>
  <c r="H2232"/>
  <c r="G2232"/>
  <c r="J2232"/>
  <c r="F2232"/>
  <c r="I2232"/>
  <c r="E2232"/>
  <c r="X2232" s="1"/>
  <c r="H2233"/>
  <c r="F2233"/>
  <c r="G2233"/>
  <c r="R2233"/>
  <c r="J2233"/>
  <c r="I2233"/>
  <c r="E2233"/>
  <c r="X2233" s="1"/>
  <c r="I2234"/>
  <c r="H2234"/>
  <c r="G2234"/>
  <c r="F2234"/>
  <c r="R2234"/>
  <c r="J2234"/>
  <c r="E2234"/>
  <c r="X2234" s="1"/>
  <c r="H2235"/>
  <c r="G2235"/>
  <c r="F2235"/>
  <c r="I2235"/>
  <c r="J2235"/>
  <c r="R2235"/>
  <c r="E2235"/>
  <c r="X2235" s="1"/>
  <c r="G2236"/>
  <c r="F2236"/>
  <c r="J2236"/>
  <c r="R2236"/>
  <c r="H2236"/>
  <c r="I2236"/>
  <c r="E2236"/>
  <c r="X2236" s="1"/>
  <c r="F2237"/>
  <c r="J2237"/>
  <c r="I2237"/>
  <c r="H2237"/>
  <c r="R2237"/>
  <c r="G2237"/>
  <c r="E2237"/>
  <c r="X2237" s="1"/>
  <c r="F2238"/>
  <c r="G2238"/>
  <c r="H2238"/>
  <c r="I2238"/>
  <c r="J2238"/>
  <c r="R2238"/>
  <c r="E2238"/>
  <c r="X2238" s="1"/>
  <c r="H2239"/>
  <c r="G2239"/>
  <c r="F2239"/>
  <c r="I2239"/>
  <c r="J2239"/>
  <c r="R2239"/>
  <c r="E2239"/>
  <c r="X2239" s="1"/>
  <c r="G2240"/>
  <c r="F2240"/>
  <c r="J2240"/>
  <c r="R2240"/>
  <c r="H2240"/>
  <c r="I2240"/>
  <c r="E2240"/>
  <c r="X2240" s="1"/>
  <c r="R2241"/>
  <c r="J2241"/>
  <c r="H2241"/>
  <c r="I2241"/>
  <c r="G2241"/>
  <c r="F2241"/>
  <c r="E2241"/>
  <c r="X2241" s="1"/>
  <c r="R2242"/>
  <c r="G2242"/>
  <c r="F2242"/>
  <c r="H2242"/>
  <c r="I2242"/>
  <c r="J2242"/>
  <c r="E2242"/>
  <c r="X2242" s="1"/>
  <c r="G2243"/>
  <c r="F2243"/>
  <c r="H2243"/>
  <c r="I2243"/>
  <c r="J2243"/>
  <c r="R2243"/>
  <c r="E2243"/>
  <c r="X2243" s="1"/>
  <c r="G2244"/>
  <c r="F2244"/>
  <c r="H2244"/>
  <c r="J2244"/>
  <c r="R2244"/>
  <c r="I2244"/>
  <c r="E2244"/>
  <c r="X2244" s="1"/>
  <c r="F2245"/>
  <c r="G2245"/>
  <c r="I2245"/>
  <c r="R2245"/>
  <c r="J2245"/>
  <c r="H2245"/>
  <c r="E2245"/>
  <c r="X2245" s="1"/>
  <c r="G2246"/>
  <c r="F2246"/>
  <c r="R2246"/>
  <c r="H2246"/>
  <c r="I2246"/>
  <c r="J2246"/>
  <c r="E2246"/>
  <c r="X2246" s="1"/>
  <c r="G2247"/>
  <c r="F2247"/>
  <c r="H2247"/>
  <c r="I2247"/>
  <c r="J2247"/>
  <c r="R2247"/>
  <c r="E2247"/>
  <c r="X2247" s="1"/>
  <c r="G2248"/>
  <c r="R2248"/>
  <c r="J2248"/>
  <c r="F2248"/>
  <c r="H2248"/>
  <c r="I2248"/>
  <c r="E2248"/>
  <c r="X2248" s="1"/>
  <c r="J2249"/>
  <c r="R2249"/>
  <c r="G2249"/>
  <c r="H2249"/>
  <c r="F2249"/>
  <c r="I2249"/>
  <c r="E2249"/>
  <c r="X2249" s="1"/>
  <c r="G2250"/>
  <c r="F2250"/>
  <c r="R2250"/>
  <c r="H2250"/>
  <c r="I2250"/>
  <c r="J2250"/>
  <c r="E2250"/>
  <c r="X2250" s="1"/>
  <c r="V2251"/>
  <c r="AB2251"/>
  <c r="R2252"/>
  <c r="H2252"/>
  <c r="J2252"/>
  <c r="F2252"/>
  <c r="I2252"/>
  <c r="G2252"/>
  <c r="E2252"/>
  <c r="X2252" s="1"/>
  <c r="F2253"/>
  <c r="G2253"/>
  <c r="J2253"/>
  <c r="R2253"/>
  <c r="H2253"/>
  <c r="I2253"/>
  <c r="E2253"/>
  <c r="X2253" s="1"/>
  <c r="R2254"/>
  <c r="G2254"/>
  <c r="H2254"/>
  <c r="I2254"/>
  <c r="J2254"/>
  <c r="F2254"/>
  <c r="E2254"/>
  <c r="X2254" s="1"/>
  <c r="AB2255"/>
  <c r="V2255"/>
  <c r="G2256"/>
  <c r="I2256"/>
  <c r="R2256"/>
  <c r="H2256"/>
  <c r="J2256"/>
  <c r="F2256"/>
  <c r="E2256"/>
  <c r="X2256" s="1"/>
  <c r="I2257"/>
  <c r="F2257"/>
  <c r="R2257"/>
  <c r="G2257"/>
  <c r="H2257"/>
  <c r="J2257"/>
  <c r="E2257"/>
  <c r="X2257" s="1"/>
  <c r="H2258"/>
  <c r="J2258"/>
  <c r="R2258"/>
  <c r="G2258"/>
  <c r="F2258"/>
  <c r="I2258"/>
  <c r="E2258"/>
  <c r="X2258" s="1"/>
  <c r="F2259"/>
  <c r="H2259"/>
  <c r="G2259"/>
  <c r="I2259"/>
  <c r="J2259"/>
  <c r="R2259"/>
  <c r="E2259"/>
  <c r="X2259" s="1"/>
  <c r="I2260"/>
  <c r="H2260"/>
  <c r="R2260"/>
  <c r="F2260"/>
  <c r="G2260"/>
  <c r="J2260"/>
  <c r="E2260"/>
  <c r="X2260" s="1"/>
  <c r="H2261"/>
  <c r="R2261"/>
  <c r="F2261"/>
  <c r="G2261"/>
  <c r="I2261"/>
  <c r="J2261"/>
  <c r="E2261"/>
  <c r="X2261" s="1"/>
  <c r="R2262"/>
  <c r="H2262"/>
  <c r="G2262"/>
  <c r="I2262"/>
  <c r="F2262"/>
  <c r="J2262"/>
  <c r="E2262"/>
  <c r="X2262" s="1"/>
  <c r="H2263"/>
  <c r="F2263"/>
  <c r="G2263"/>
  <c r="I2263"/>
  <c r="J2263"/>
  <c r="R2263"/>
  <c r="E2263"/>
  <c r="X2263" s="1"/>
  <c r="F2264"/>
  <c r="H2264"/>
  <c r="I2264"/>
  <c r="G2264"/>
  <c r="J2264"/>
  <c r="R2264"/>
  <c r="E2264"/>
  <c r="X2264" s="1"/>
  <c r="I2265"/>
  <c r="H2265"/>
  <c r="G2265"/>
  <c r="R2265"/>
  <c r="F2265"/>
  <c r="J2265"/>
  <c r="E2265"/>
  <c r="X2265" s="1"/>
  <c r="G2266"/>
  <c r="F2266"/>
  <c r="R2266"/>
  <c r="H2266"/>
  <c r="I2266"/>
  <c r="J2266"/>
  <c r="E2266"/>
  <c r="X2266" s="1"/>
  <c r="G2267"/>
  <c r="I2267"/>
  <c r="F2267"/>
  <c r="H2267"/>
  <c r="J2267"/>
  <c r="R2267"/>
  <c r="E2267"/>
  <c r="X2267" s="1"/>
  <c r="F2268"/>
  <c r="G2268"/>
  <c r="R2268"/>
  <c r="H2268"/>
  <c r="J2268"/>
  <c r="I2268"/>
  <c r="E2268"/>
  <c r="X2268" s="1"/>
  <c r="G2269"/>
  <c r="J2269"/>
  <c r="R2269"/>
  <c r="F2269"/>
  <c r="I2269"/>
  <c r="H2269"/>
  <c r="E2269"/>
  <c r="X2269" s="1"/>
  <c r="G2270"/>
  <c r="H2270"/>
  <c r="I2270"/>
  <c r="R2270"/>
  <c r="J2270"/>
  <c r="F2270"/>
  <c r="E2270"/>
  <c r="X2270" s="1"/>
  <c r="R2271"/>
  <c r="J2271"/>
  <c r="H2271"/>
  <c r="G2271"/>
  <c r="F2271"/>
  <c r="I2271"/>
  <c r="E2271"/>
  <c r="X2271" s="1"/>
  <c r="V2272"/>
  <c r="AB2272"/>
  <c r="G2273"/>
  <c r="J2273"/>
  <c r="F2273"/>
  <c r="H2273"/>
  <c r="I2273"/>
  <c r="R2273"/>
  <c r="E2273"/>
  <c r="X2273" s="1"/>
  <c r="G2274"/>
  <c r="F2274"/>
  <c r="I2274"/>
  <c r="H2274"/>
  <c r="J2274"/>
  <c r="R2274"/>
  <c r="E2274"/>
  <c r="X2274" s="1"/>
  <c r="I2275"/>
  <c r="H2275"/>
  <c r="F2275"/>
  <c r="G2275"/>
  <c r="J2275"/>
  <c r="R2275"/>
  <c r="E2275"/>
  <c r="X2275" s="1"/>
  <c r="G2276"/>
  <c r="I2276"/>
  <c r="H2276"/>
  <c r="J2276"/>
  <c r="R2276"/>
  <c r="F2276"/>
  <c r="E2276"/>
  <c r="X2276" s="1"/>
  <c r="I2277"/>
  <c r="F2277"/>
  <c r="R2277"/>
  <c r="H2277"/>
  <c r="G2277"/>
  <c r="J2277"/>
  <c r="E2277"/>
  <c r="X2277" s="1"/>
  <c r="R2278"/>
  <c r="H2278"/>
  <c r="I2278"/>
  <c r="F2278"/>
  <c r="G2278"/>
  <c r="J2278"/>
  <c r="E2278"/>
  <c r="X2278" s="1"/>
  <c r="V2279"/>
  <c r="AB2279"/>
  <c r="H2280"/>
  <c r="I2280"/>
  <c r="G2280"/>
  <c r="F2280"/>
  <c r="R2280"/>
  <c r="J2280"/>
  <c r="E2280"/>
  <c r="X2280" s="1"/>
  <c r="AB2281"/>
  <c r="V2281"/>
  <c r="V2282"/>
  <c r="AB2282"/>
  <c r="G2283"/>
  <c r="I2283"/>
  <c r="R2283"/>
  <c r="J2283"/>
  <c r="F2283"/>
  <c r="H2283"/>
  <c r="E2283"/>
  <c r="X2283" s="1"/>
  <c r="G2284"/>
  <c r="F2284"/>
  <c r="H2284"/>
  <c r="I2284"/>
  <c r="J2284"/>
  <c r="R2284"/>
  <c r="E2284"/>
  <c r="X2284" s="1"/>
  <c r="J2285"/>
  <c r="G2285"/>
  <c r="F2285"/>
  <c r="H2285"/>
  <c r="R2285"/>
  <c r="I2285"/>
  <c r="E2285"/>
  <c r="X2285" s="1"/>
  <c r="I2286"/>
  <c r="G2286"/>
  <c r="R2286"/>
  <c r="J2286"/>
  <c r="H2286"/>
  <c r="F2286"/>
  <c r="E2286"/>
  <c r="X2286" s="1"/>
  <c r="G2287"/>
  <c r="F2287"/>
  <c r="H2287"/>
  <c r="J2287"/>
  <c r="R2287"/>
  <c r="I2287"/>
  <c r="E2287"/>
  <c r="X2287" s="1"/>
  <c r="AB2288"/>
  <c r="V2288"/>
  <c r="V2289"/>
  <c r="AB2289"/>
  <c r="H2290"/>
  <c r="G2290"/>
  <c r="I2290"/>
  <c r="J2290"/>
  <c r="R2290"/>
  <c r="F2290"/>
  <c r="E2290"/>
  <c r="X2290" s="1"/>
  <c r="V2291"/>
  <c r="AB2291"/>
  <c r="R2292"/>
  <c r="H2292"/>
  <c r="I2292"/>
  <c r="F2292"/>
  <c r="J2292"/>
  <c r="G2292"/>
  <c r="E2292"/>
  <c r="X2292" s="1"/>
  <c r="I2293"/>
  <c r="G2293"/>
  <c r="H2293"/>
  <c r="F2293"/>
  <c r="J2293"/>
  <c r="R2293"/>
  <c r="E2293"/>
  <c r="X2293" s="1"/>
  <c r="F2294"/>
  <c r="G2294"/>
  <c r="H2294"/>
  <c r="I2294"/>
  <c r="J2294"/>
  <c r="R2294"/>
  <c r="E2294"/>
  <c r="X2294" s="1"/>
  <c r="R2295"/>
  <c r="G2295"/>
  <c r="J2295"/>
  <c r="F2295"/>
  <c r="H2295"/>
  <c r="I2295"/>
  <c r="E2295"/>
  <c r="X2295" s="1"/>
  <c r="V2296"/>
  <c r="AB2296"/>
  <c r="V2297"/>
  <c r="AB2297"/>
  <c r="H2298"/>
  <c r="G2298"/>
  <c r="I2298"/>
  <c r="J2298"/>
  <c r="R2298"/>
  <c r="F2298"/>
  <c r="E2298"/>
  <c r="X2298" s="1"/>
  <c r="H2299"/>
  <c r="F2299"/>
  <c r="R2299"/>
  <c r="I2299"/>
  <c r="G2299"/>
  <c r="J2299"/>
  <c r="E2299"/>
  <c r="X2299" s="1"/>
  <c r="J2300"/>
  <c r="R2300"/>
  <c r="F2300"/>
  <c r="H2300"/>
  <c r="I2300"/>
  <c r="G2300"/>
  <c r="E2300"/>
  <c r="X2300" s="1"/>
  <c r="I2301"/>
  <c r="J2301"/>
  <c r="G2301"/>
  <c r="H2301"/>
  <c r="R2301"/>
  <c r="F2301"/>
  <c r="E2301"/>
  <c r="X2301" s="1"/>
  <c r="G2302"/>
  <c r="J2302"/>
  <c r="I2302"/>
  <c r="R2302"/>
  <c r="F2302"/>
  <c r="H2302"/>
  <c r="E2302"/>
  <c r="X2302" s="1"/>
  <c r="I2303"/>
  <c r="G2303"/>
  <c r="J2303"/>
  <c r="H2303"/>
  <c r="F2303"/>
  <c r="R2303"/>
  <c r="E2303"/>
  <c r="X2303" s="1"/>
  <c r="F2304"/>
  <c r="G2304"/>
  <c r="J2304"/>
  <c r="H2304"/>
  <c r="I2304"/>
  <c r="R2304"/>
  <c r="E2304"/>
  <c r="X2304" s="1"/>
  <c r="J2305"/>
  <c r="G2305"/>
  <c r="H2305"/>
  <c r="F2305"/>
  <c r="I2305"/>
  <c r="R2305"/>
  <c r="E2305"/>
  <c r="X2305" s="1"/>
  <c r="G2306"/>
  <c r="R2306"/>
  <c r="H2306"/>
  <c r="I2306"/>
  <c r="F2306"/>
  <c r="J2306"/>
  <c r="E2306"/>
  <c r="X2306" s="1"/>
  <c r="R2307"/>
  <c r="G2307"/>
  <c r="J2307"/>
  <c r="H2307"/>
  <c r="F2307"/>
  <c r="I2307"/>
  <c r="E2307"/>
  <c r="X2307" s="1"/>
  <c r="J2308"/>
  <c r="G2308"/>
  <c r="H2308"/>
  <c r="I2308"/>
  <c r="R2308"/>
  <c r="F2308"/>
  <c r="E2308"/>
  <c r="X2308" s="1"/>
  <c r="AB2309"/>
  <c r="V2309"/>
  <c r="G2310"/>
  <c r="F2310"/>
  <c r="H2310"/>
  <c r="I2310"/>
  <c r="J2310"/>
  <c r="R2310"/>
  <c r="E2310"/>
  <c r="X2310" s="1"/>
  <c r="G2311"/>
  <c r="F2311"/>
  <c r="J2311"/>
  <c r="R2311"/>
  <c r="H2311"/>
  <c r="I2311"/>
  <c r="E2311"/>
  <c r="X2311" s="1"/>
  <c r="G2312"/>
  <c r="J2312"/>
  <c r="H2312"/>
  <c r="F2312"/>
  <c r="I2312"/>
  <c r="R2312"/>
  <c r="E2312"/>
  <c r="X2312" s="1"/>
  <c r="G2313"/>
  <c r="J2313"/>
  <c r="F2313"/>
  <c r="I2313"/>
  <c r="R2313"/>
  <c r="H2313"/>
  <c r="E2313"/>
  <c r="X2313" s="1"/>
  <c r="H2314"/>
  <c r="R2314"/>
  <c r="G2314"/>
  <c r="F2314"/>
  <c r="J2314"/>
  <c r="I2314"/>
  <c r="E2314"/>
  <c r="X2314" s="1"/>
  <c r="G2315"/>
  <c r="F2315"/>
  <c r="J2315"/>
  <c r="R2315"/>
  <c r="H2315"/>
  <c r="I2315"/>
  <c r="E2315"/>
  <c r="X2315" s="1"/>
  <c r="V2316"/>
  <c r="AB2316"/>
  <c r="R2317"/>
  <c r="G2317"/>
  <c r="H2317"/>
  <c r="F2317"/>
  <c r="J2317"/>
  <c r="I2317"/>
  <c r="E2317"/>
  <c r="X2317" s="1"/>
  <c r="V2318"/>
  <c r="AB2318"/>
  <c r="G2319"/>
  <c r="J2319"/>
  <c r="R2319"/>
  <c r="F2319"/>
  <c r="H2319"/>
  <c r="I2319"/>
  <c r="E2319"/>
  <c r="X2319" s="1"/>
  <c r="AB2320"/>
  <c r="V2320"/>
  <c r="G2321"/>
  <c r="H2321"/>
  <c r="I2321"/>
  <c r="J2321"/>
  <c r="F2321"/>
  <c r="R2321"/>
  <c r="E2321"/>
  <c r="X2321" s="1"/>
  <c r="I2322"/>
  <c r="J2322"/>
  <c r="H2322"/>
  <c r="G2322"/>
  <c r="R2322"/>
  <c r="F2322"/>
  <c r="E2322"/>
  <c r="X2322" s="1"/>
  <c r="G2323"/>
  <c r="J2323"/>
  <c r="H2323"/>
  <c r="I2323"/>
  <c r="R2323"/>
  <c r="F2323"/>
  <c r="E2323"/>
  <c r="X2323" s="1"/>
  <c r="AB2324"/>
  <c r="V2324"/>
  <c r="F2325"/>
  <c r="J2325"/>
  <c r="G2325"/>
  <c r="I2325"/>
  <c r="H2325"/>
  <c r="R2325"/>
  <c r="E2325"/>
  <c r="X2325" s="1"/>
  <c r="G2326"/>
  <c r="I2326"/>
  <c r="H2326"/>
  <c r="R2326"/>
  <c r="J2326"/>
  <c r="F2326"/>
  <c r="E2326"/>
  <c r="X2326" s="1"/>
  <c r="J2327"/>
  <c r="I2327"/>
  <c r="R2327"/>
  <c r="H2327"/>
  <c r="G2327"/>
  <c r="F2327"/>
  <c r="E2327"/>
  <c r="X2327" s="1"/>
  <c r="AB2328"/>
  <c r="V2328"/>
  <c r="F2329"/>
  <c r="H2329"/>
  <c r="G2329"/>
  <c r="R2329"/>
  <c r="J2329"/>
  <c r="I2329"/>
  <c r="E2329"/>
  <c r="X2329" s="1"/>
  <c r="H2330"/>
  <c r="I2330"/>
  <c r="F2330"/>
  <c r="R2330"/>
  <c r="G2330"/>
  <c r="J2330"/>
  <c r="E2330"/>
  <c r="X2330" s="1"/>
  <c r="R2331"/>
  <c r="J2331"/>
  <c r="H2331"/>
  <c r="G2331"/>
  <c r="I2331"/>
  <c r="F2331"/>
  <c r="E2331"/>
  <c r="X2331" s="1"/>
  <c r="AB2332"/>
  <c r="V2332"/>
  <c r="I2333"/>
  <c r="G2333"/>
  <c r="R2333"/>
  <c r="H2333"/>
  <c r="J2333"/>
  <c r="F2333"/>
  <c r="E2333"/>
  <c r="X2333" s="1"/>
  <c r="H2334"/>
  <c r="I2334"/>
  <c r="F2334"/>
  <c r="J2334"/>
  <c r="R2334"/>
  <c r="G2334"/>
  <c r="E2334"/>
  <c r="X2334" s="1"/>
  <c r="G2335"/>
  <c r="I2335"/>
  <c r="F2335"/>
  <c r="J2335"/>
  <c r="R2335"/>
  <c r="H2335"/>
  <c r="E2335"/>
  <c r="X2335" s="1"/>
  <c r="V2336"/>
  <c r="AB2336"/>
  <c r="J2337"/>
  <c r="G2337"/>
  <c r="F2337"/>
  <c r="R2337"/>
  <c r="H2337"/>
  <c r="I2337"/>
  <c r="E2337"/>
  <c r="X2337" s="1"/>
  <c r="J2338"/>
  <c r="R2338"/>
  <c r="G2338"/>
  <c r="F2338"/>
  <c r="H2338"/>
  <c r="I2338"/>
  <c r="E2338"/>
  <c r="X2338" s="1"/>
  <c r="G2339"/>
  <c r="H2339"/>
  <c r="I2339"/>
  <c r="J2339"/>
  <c r="F2339"/>
  <c r="R2339"/>
  <c r="E2339"/>
  <c r="X2339" s="1"/>
  <c r="V2340"/>
  <c r="AB2340"/>
  <c r="H2341"/>
  <c r="G2341"/>
  <c r="F2341"/>
  <c r="R2341"/>
  <c r="J2341"/>
  <c r="I2341"/>
  <c r="E2341"/>
  <c r="X2341" s="1"/>
  <c r="J2342"/>
  <c r="H2342"/>
  <c r="I2342"/>
  <c r="F2342"/>
  <c r="G2342"/>
  <c r="R2342"/>
  <c r="E2342"/>
  <c r="X2342" s="1"/>
  <c r="I2343"/>
  <c r="H2343"/>
  <c r="R2343"/>
  <c r="G2343"/>
  <c r="F2343"/>
  <c r="J2343"/>
  <c r="E2343"/>
  <c r="X2343" s="1"/>
  <c r="H2344"/>
  <c r="F2344"/>
  <c r="G2344"/>
  <c r="I2344"/>
  <c r="J2344"/>
  <c r="R2344"/>
  <c r="E2344"/>
  <c r="X2344" s="1"/>
  <c r="F2345"/>
  <c r="J2345"/>
  <c r="G2345"/>
  <c r="H2345"/>
  <c r="I2345"/>
  <c r="R2345"/>
  <c r="E2345"/>
  <c r="X2345" s="1"/>
  <c r="F2346"/>
  <c r="G2346"/>
  <c r="I2346"/>
  <c r="R2346"/>
  <c r="H2346"/>
  <c r="J2346"/>
  <c r="E2346"/>
  <c r="X2346" s="1"/>
  <c r="G2347"/>
  <c r="F2347"/>
  <c r="R2347"/>
  <c r="H2347"/>
  <c r="I2347"/>
  <c r="J2347"/>
  <c r="E2347"/>
  <c r="X2347" s="1"/>
  <c r="V2348"/>
  <c r="AB2348"/>
  <c r="G2349"/>
  <c r="H2349"/>
  <c r="I2349"/>
  <c r="R2349"/>
  <c r="F2349"/>
  <c r="J2349"/>
  <c r="E2349"/>
  <c r="X2349" s="1"/>
  <c r="H2350"/>
  <c r="I2350"/>
  <c r="G2350"/>
  <c r="R2350"/>
  <c r="F2350"/>
  <c r="J2350"/>
  <c r="E2350"/>
  <c r="X2350" s="1"/>
  <c r="G2351"/>
  <c r="H2351"/>
  <c r="I2351"/>
  <c r="J2351"/>
  <c r="R2351"/>
  <c r="F2351"/>
  <c r="E2351"/>
  <c r="X2351" s="1"/>
  <c r="I2352"/>
  <c r="R2352"/>
  <c r="H2352"/>
  <c r="J2352"/>
  <c r="G2352"/>
  <c r="F2352"/>
  <c r="E2352"/>
  <c r="X2352" s="1"/>
  <c r="G2353"/>
  <c r="F2353"/>
  <c r="H2353"/>
  <c r="I2353"/>
  <c r="R2353"/>
  <c r="J2353"/>
  <c r="E2353"/>
  <c r="X2353" s="1"/>
  <c r="V2354"/>
  <c r="AB2354"/>
  <c r="G2355"/>
  <c r="J2355"/>
  <c r="I2355"/>
  <c r="H2355"/>
  <c r="R2355"/>
  <c r="F2355"/>
  <c r="E2355"/>
  <c r="X2355" s="1"/>
  <c r="J2356"/>
  <c r="F2356"/>
  <c r="G2356"/>
  <c r="R2356"/>
  <c r="H2356"/>
  <c r="I2356"/>
  <c r="E2356"/>
  <c r="X2356" s="1"/>
  <c r="G2357"/>
  <c r="F2357"/>
  <c r="I2357"/>
  <c r="R2357"/>
  <c r="H2357"/>
  <c r="J2357"/>
  <c r="E2357"/>
  <c r="X2357" s="1"/>
  <c r="I2358"/>
  <c r="H2358"/>
  <c r="R2358"/>
  <c r="J2358"/>
  <c r="G2358"/>
  <c r="F2358"/>
  <c r="E2358"/>
  <c r="X2358" s="1"/>
  <c r="G2359"/>
  <c r="H2359"/>
  <c r="I2359"/>
  <c r="J2359"/>
  <c r="R2359"/>
  <c r="F2359"/>
  <c r="E2359"/>
  <c r="X2359" s="1"/>
  <c r="G2360"/>
  <c r="R2360"/>
  <c r="I2360"/>
  <c r="J2360"/>
  <c r="F2360"/>
  <c r="H2360"/>
  <c r="E2360"/>
  <c r="X2360" s="1"/>
  <c r="R2361"/>
  <c r="F2361"/>
  <c r="G2361"/>
  <c r="H2361"/>
  <c r="J2361"/>
  <c r="I2361"/>
  <c r="E2361"/>
  <c r="X2361" s="1"/>
  <c r="AB2362"/>
  <c r="V2362"/>
  <c r="G2363"/>
  <c r="F2363"/>
  <c r="I2363"/>
  <c r="R2363"/>
  <c r="J2363"/>
  <c r="H2363"/>
  <c r="E2363"/>
  <c r="X2363" s="1"/>
  <c r="J2364"/>
  <c r="R2364"/>
  <c r="I2364"/>
  <c r="G2364"/>
  <c r="F2364"/>
  <c r="H2364"/>
  <c r="E2364"/>
  <c r="X2364" s="1"/>
  <c r="F2365"/>
  <c r="G2365"/>
  <c r="I2365"/>
  <c r="R2365"/>
  <c r="H2365"/>
  <c r="J2365"/>
  <c r="E2365"/>
  <c r="X2365" s="1"/>
  <c r="H2366"/>
  <c r="R2366"/>
  <c r="G2366"/>
  <c r="J2366"/>
  <c r="F2366"/>
  <c r="I2366"/>
  <c r="E2366"/>
  <c r="X2366" s="1"/>
  <c r="G2367"/>
  <c r="H2367"/>
  <c r="I2367"/>
  <c r="J2367"/>
  <c r="R2367"/>
  <c r="F2367"/>
  <c r="E2367"/>
  <c r="X2367" s="1"/>
  <c r="I2368"/>
  <c r="H2368"/>
  <c r="G2368"/>
  <c r="R2368"/>
  <c r="F2368"/>
  <c r="J2368"/>
  <c r="E2368"/>
  <c r="X2368" s="1"/>
  <c r="J2369"/>
  <c r="I2369"/>
  <c r="H2369"/>
  <c r="R2369"/>
  <c r="F2369"/>
  <c r="G2369"/>
  <c r="E2369"/>
  <c r="X2369" s="1"/>
  <c r="AB2370"/>
  <c r="V2370"/>
  <c r="G2371"/>
  <c r="F2371"/>
  <c r="I2371"/>
  <c r="R2371"/>
  <c r="J2371"/>
  <c r="H2371"/>
  <c r="E2371"/>
  <c r="X2371"/>
  <c r="G2372"/>
  <c r="F2372"/>
  <c r="H2372"/>
  <c r="I2372"/>
  <c r="J2372"/>
  <c r="R2372"/>
  <c r="E2372"/>
  <c r="X2372"/>
  <c r="G2373"/>
  <c r="F2373"/>
  <c r="I2373"/>
  <c r="R2373"/>
  <c r="H2373"/>
  <c r="J2373"/>
  <c r="E2373"/>
  <c r="X2373"/>
  <c r="R2374"/>
  <c r="G2374"/>
  <c r="J2374"/>
  <c r="H2374"/>
  <c r="I2374"/>
  <c r="F2374"/>
  <c r="E2374"/>
  <c r="X2374"/>
  <c r="G2375"/>
  <c r="H2375"/>
  <c r="I2375"/>
  <c r="J2375"/>
  <c r="R2375"/>
  <c r="F2375"/>
  <c r="E2375"/>
  <c r="X2375"/>
  <c r="G2376"/>
  <c r="R2376"/>
  <c r="I2376"/>
  <c r="J2376"/>
  <c r="F2376"/>
  <c r="H2376"/>
  <c r="E2376"/>
  <c r="X2376"/>
  <c r="H2377"/>
  <c r="I2377"/>
  <c r="G2377"/>
  <c r="F2377"/>
  <c r="J2377"/>
  <c r="R2377"/>
  <c r="E2377"/>
  <c r="X2377"/>
  <c r="V2378"/>
  <c r="AB2378"/>
  <c r="G2379"/>
  <c r="J2379"/>
  <c r="F2379"/>
  <c r="R2379"/>
  <c r="I2379"/>
  <c r="H2379"/>
  <c r="E2379"/>
  <c r="X2379" s="1"/>
  <c r="V2380"/>
  <c r="AB2380"/>
  <c r="I2381"/>
  <c r="G2381"/>
  <c r="J2381"/>
  <c r="R2381"/>
  <c r="F2381"/>
  <c r="H2381"/>
  <c r="E2381"/>
  <c r="X2381" s="1"/>
  <c r="F2382"/>
  <c r="I2382"/>
  <c r="R2382"/>
  <c r="J2382"/>
  <c r="G2382"/>
  <c r="H2382"/>
  <c r="E2382"/>
  <c r="X2382" s="1"/>
  <c r="G2383"/>
  <c r="F2383"/>
  <c r="H2383"/>
  <c r="R2383"/>
  <c r="I2383"/>
  <c r="J2383"/>
  <c r="E2383"/>
  <c r="X2383" s="1"/>
  <c r="G2384"/>
  <c r="J2384"/>
  <c r="H2384"/>
  <c r="I2384"/>
  <c r="F2384"/>
  <c r="R2384"/>
  <c r="E2384"/>
  <c r="X2384" s="1"/>
  <c r="I2385"/>
  <c r="G2385"/>
  <c r="J2385"/>
  <c r="H2385"/>
  <c r="F2385"/>
  <c r="R2385"/>
  <c r="E2385"/>
  <c r="X2385" s="1"/>
  <c r="F2386"/>
  <c r="R2386"/>
  <c r="I2386"/>
  <c r="G2386"/>
  <c r="J2386"/>
  <c r="H2386"/>
  <c r="E2386"/>
  <c r="X2386" s="1"/>
  <c r="V2387"/>
  <c r="AB2387"/>
  <c r="V2388"/>
  <c r="AB2388"/>
  <c r="R2389"/>
  <c r="J2389"/>
  <c r="G2389"/>
  <c r="F2389"/>
  <c r="I2389"/>
  <c r="H2389"/>
  <c r="E2389"/>
  <c r="X2389"/>
  <c r="G2390"/>
  <c r="F2390"/>
  <c r="I2390"/>
  <c r="J2390"/>
  <c r="R2390"/>
  <c r="H2390"/>
  <c r="E2390"/>
  <c r="X2390"/>
  <c r="I2391"/>
  <c r="R2391"/>
  <c r="G2391"/>
  <c r="F2391"/>
  <c r="H2391"/>
  <c r="J2391"/>
  <c r="E2391"/>
  <c r="X2391"/>
  <c r="AB2392"/>
  <c r="V2392"/>
  <c r="G2393"/>
  <c r="H2393"/>
  <c r="I2393"/>
  <c r="J2393"/>
  <c r="R2393"/>
  <c r="F2393"/>
  <c r="E2393"/>
  <c r="X2393" s="1"/>
  <c r="V2394"/>
  <c r="AB2394"/>
  <c r="R2395"/>
  <c r="J2395"/>
  <c r="F2395"/>
  <c r="G2395"/>
  <c r="H2395"/>
  <c r="I2395"/>
  <c r="E2395"/>
  <c r="X2395" s="1"/>
  <c r="J2396"/>
  <c r="R2396"/>
  <c r="H2396"/>
  <c r="G2396"/>
  <c r="F2396"/>
  <c r="I2396"/>
  <c r="E2396"/>
  <c r="X2396" s="1"/>
  <c r="F2397"/>
  <c r="J2397"/>
  <c r="G2397"/>
  <c r="I2397"/>
  <c r="R2397"/>
  <c r="H2397"/>
  <c r="E2397"/>
  <c r="X2397" s="1"/>
  <c r="H2398"/>
  <c r="G2398"/>
  <c r="F2398"/>
  <c r="J2398"/>
  <c r="I2398"/>
  <c r="R2398"/>
  <c r="E2398"/>
  <c r="X2398" s="1"/>
  <c r="G2399"/>
  <c r="F2399"/>
  <c r="H2399"/>
  <c r="I2399"/>
  <c r="J2399"/>
  <c r="R2399"/>
  <c r="E2399"/>
  <c r="X2399" s="1"/>
  <c r="AB2400"/>
  <c r="V2400"/>
  <c r="AB2401"/>
  <c r="V2401"/>
  <c r="R2402"/>
  <c r="G2402"/>
  <c r="J2402"/>
  <c r="I2402"/>
  <c r="F2402"/>
  <c r="H2402"/>
  <c r="E2402"/>
  <c r="X2402" s="1"/>
  <c r="R2403"/>
  <c r="H2403"/>
  <c r="J2403"/>
  <c r="G2403"/>
  <c r="I2403"/>
  <c r="F2403"/>
  <c r="E2403"/>
  <c r="X2403" s="1"/>
  <c r="AB2404"/>
  <c r="V2404"/>
  <c r="AB2405"/>
  <c r="V2405"/>
  <c r="I2406"/>
  <c r="J2406"/>
  <c r="F2406"/>
  <c r="G2406"/>
  <c r="R2406"/>
  <c r="H2406"/>
  <c r="E2406"/>
  <c r="X2406" s="1"/>
  <c r="G2407"/>
  <c r="F2407"/>
  <c r="H2407"/>
  <c r="I2407"/>
  <c r="J2407"/>
  <c r="R2407"/>
  <c r="E2407"/>
  <c r="X2407" s="1"/>
  <c r="AB2408"/>
  <c r="V2408"/>
  <c r="G2409"/>
  <c r="F2409"/>
  <c r="R2409"/>
  <c r="I2409"/>
  <c r="H2409"/>
  <c r="J2409"/>
  <c r="E2409"/>
  <c r="X2409" s="1"/>
  <c r="F2410"/>
  <c r="R2410"/>
  <c r="I2410"/>
  <c r="G2410"/>
  <c r="H2410"/>
  <c r="J2410"/>
  <c r="E2410"/>
  <c r="X2410" s="1"/>
  <c r="G2411"/>
  <c r="F2411"/>
  <c r="H2411"/>
  <c r="I2411"/>
  <c r="J2411"/>
  <c r="R2411"/>
  <c r="E2411"/>
  <c r="X2411" s="1"/>
  <c r="AB2412"/>
  <c r="V2412"/>
  <c r="J2413"/>
  <c r="I2413"/>
  <c r="G2413"/>
  <c r="R2413"/>
  <c r="H2413"/>
  <c r="F2413"/>
  <c r="E2413"/>
  <c r="X2413" s="1"/>
  <c r="G2414"/>
  <c r="J2414"/>
  <c r="R2414"/>
  <c r="F2414"/>
  <c r="H2414"/>
  <c r="I2414"/>
  <c r="E2414"/>
  <c r="X2414" s="1"/>
  <c r="J2415"/>
  <c r="F2415"/>
  <c r="R2415"/>
  <c r="H2415"/>
  <c r="I2415"/>
  <c r="G2415"/>
  <c r="E2415"/>
  <c r="X2415" s="1"/>
  <c r="V2416"/>
  <c r="AB2416"/>
  <c r="AB2417"/>
  <c r="V2417"/>
  <c r="F2418"/>
  <c r="G2418"/>
  <c r="I2418"/>
  <c r="J2418"/>
  <c r="H2418"/>
  <c r="R2418"/>
  <c r="E2418"/>
  <c r="X2418" s="1"/>
  <c r="G2419"/>
  <c r="F2419"/>
  <c r="H2419"/>
  <c r="I2419"/>
  <c r="J2419"/>
  <c r="R2419"/>
  <c r="E2419"/>
  <c r="X2419" s="1"/>
  <c r="AB2420"/>
  <c r="V2420"/>
  <c r="AB2421"/>
  <c r="V2421"/>
  <c r="I2422"/>
  <c r="R2422"/>
  <c r="J2422"/>
  <c r="F2422"/>
  <c r="G2422"/>
  <c r="H2422"/>
  <c r="E2422"/>
  <c r="X2422" s="1"/>
  <c r="R2423"/>
  <c r="H2423"/>
  <c r="J2423"/>
  <c r="I2423"/>
  <c r="F2423"/>
  <c r="G2423"/>
  <c r="E2423"/>
  <c r="X2423" s="1"/>
  <c r="G2424"/>
  <c r="F2424"/>
  <c r="H2424"/>
  <c r="I2424"/>
  <c r="J2424"/>
  <c r="R2424"/>
  <c r="E2424"/>
  <c r="X2424" s="1"/>
  <c r="F2425"/>
  <c r="R2425"/>
  <c r="J2425"/>
  <c r="I2425"/>
  <c r="G2425"/>
  <c r="H2425"/>
  <c r="E2425"/>
  <c r="X2425" s="1"/>
  <c r="G2426"/>
  <c r="J2426"/>
  <c r="R2426"/>
  <c r="I2426"/>
  <c r="F2426"/>
  <c r="H2426"/>
  <c r="E2426"/>
  <c r="X2426" s="1"/>
  <c r="F2427"/>
  <c r="J2427"/>
  <c r="I2427"/>
  <c r="G2427"/>
  <c r="R2427"/>
  <c r="H2427"/>
  <c r="E2427"/>
  <c r="X2427" s="1"/>
  <c r="V2428"/>
  <c r="AB2428"/>
  <c r="G2429"/>
  <c r="H2429"/>
  <c r="I2429"/>
  <c r="J2429"/>
  <c r="R2429"/>
  <c r="F2429"/>
  <c r="E2429"/>
  <c r="X2429" s="1"/>
  <c r="H2430"/>
  <c r="J2430"/>
  <c r="G2430"/>
  <c r="F2430"/>
  <c r="R2430"/>
  <c r="I2430"/>
  <c r="E2430"/>
  <c r="X2430" s="1"/>
  <c r="G2431"/>
  <c r="R2431"/>
  <c r="F2431"/>
  <c r="J2431"/>
  <c r="I2431"/>
  <c r="H2431"/>
  <c r="E2431"/>
  <c r="X2431" s="1"/>
  <c r="J2432"/>
  <c r="G2432"/>
  <c r="I2432"/>
  <c r="H2432"/>
  <c r="R2432"/>
  <c r="F2432"/>
  <c r="E2432"/>
  <c r="X2432" s="1"/>
  <c r="V2433"/>
  <c r="AB2433"/>
  <c r="V2434"/>
  <c r="AB2434"/>
  <c r="F2435"/>
  <c r="G2435"/>
  <c r="H2435"/>
  <c r="I2435"/>
  <c r="R2435"/>
  <c r="J2435"/>
  <c r="E2435"/>
  <c r="X2435" s="1"/>
  <c r="G2436"/>
  <c r="R2436"/>
  <c r="H2436"/>
  <c r="I2436"/>
  <c r="J2436"/>
  <c r="F2436"/>
  <c r="E2436"/>
  <c r="X2436" s="1"/>
  <c r="I2437"/>
  <c r="G2437"/>
  <c r="H2437"/>
  <c r="J2437"/>
  <c r="R2437"/>
  <c r="F2437"/>
  <c r="E2437"/>
  <c r="X2437" s="1"/>
  <c r="AB2438"/>
  <c r="V2438"/>
  <c r="AB2439"/>
  <c r="V2439"/>
  <c r="R2440"/>
  <c r="G2440"/>
  <c r="F2440"/>
  <c r="H2440"/>
  <c r="J2440"/>
  <c r="I2440"/>
  <c r="E2440"/>
  <c r="X2440" s="1"/>
  <c r="R2441"/>
  <c r="G2441"/>
  <c r="H2441"/>
  <c r="I2441"/>
  <c r="J2441"/>
  <c r="F2441"/>
  <c r="E2441"/>
  <c r="X2441" s="1"/>
  <c r="H2442"/>
  <c r="F2442"/>
  <c r="J2442"/>
  <c r="R2442"/>
  <c r="G2442"/>
  <c r="I2442"/>
  <c r="E2442"/>
  <c r="X2442" s="1"/>
  <c r="R2443"/>
  <c r="G2443"/>
  <c r="J2443"/>
  <c r="H2443"/>
  <c r="F2443"/>
  <c r="I2443"/>
  <c r="E2443"/>
  <c r="X2443" s="1"/>
  <c r="G2444"/>
  <c r="F2444"/>
  <c r="H2444"/>
  <c r="I2444"/>
  <c r="J2444"/>
  <c r="R2444"/>
  <c r="E2444"/>
  <c r="X2444" s="1"/>
  <c r="H2445"/>
  <c r="F2445"/>
  <c r="R2445"/>
  <c r="I2445"/>
  <c r="G2445"/>
  <c r="J2445"/>
  <c r="E2445"/>
  <c r="X2445" s="1"/>
  <c r="I2446"/>
  <c r="G2446"/>
  <c r="F2446"/>
  <c r="J2446"/>
  <c r="R2446"/>
  <c r="H2446"/>
  <c r="E2446"/>
  <c r="X2446" s="1"/>
  <c r="H2447"/>
  <c r="J2447"/>
  <c r="G2447"/>
  <c r="I2447"/>
  <c r="F2447"/>
  <c r="R2447"/>
  <c r="E2447"/>
  <c r="X2447" s="1"/>
  <c r="G2448"/>
  <c r="R2448"/>
  <c r="F2448"/>
  <c r="H2448"/>
  <c r="I2448"/>
  <c r="J2448"/>
  <c r="E2448"/>
  <c r="X2448" s="1"/>
  <c r="AB2449"/>
  <c r="V2449"/>
  <c r="G2450"/>
  <c r="F2450"/>
  <c r="I2450"/>
  <c r="J2450"/>
  <c r="R2450"/>
  <c r="H2450"/>
  <c r="E2450"/>
  <c r="X2450" s="1"/>
  <c r="J2451"/>
  <c r="I2451"/>
  <c r="R2451"/>
  <c r="H2451"/>
  <c r="G2451"/>
  <c r="F2451"/>
  <c r="E2451"/>
  <c r="X2451" s="1"/>
  <c r="G2452"/>
  <c r="F2452"/>
  <c r="H2452"/>
  <c r="I2452"/>
  <c r="J2452"/>
  <c r="R2452"/>
  <c r="E2452"/>
  <c r="X2452" s="1"/>
  <c r="J2453"/>
  <c r="I2453"/>
  <c r="G2453"/>
  <c r="H2453"/>
  <c r="F2453"/>
  <c r="R2453"/>
  <c r="E2453"/>
  <c r="X2453" s="1"/>
  <c r="I2454"/>
  <c r="G2454"/>
  <c r="H2454"/>
  <c r="J2454"/>
  <c r="F2454"/>
  <c r="R2454"/>
  <c r="E2454"/>
  <c r="X2454" s="1"/>
  <c r="V2455"/>
  <c r="AB2455"/>
  <c r="G2456"/>
  <c r="F2456"/>
  <c r="H2456"/>
  <c r="I2456"/>
  <c r="R2456"/>
  <c r="J2456"/>
  <c r="E2456"/>
  <c r="X2456" s="1"/>
  <c r="G2457"/>
  <c r="J2457"/>
  <c r="H2457"/>
  <c r="F2457"/>
  <c r="I2457"/>
  <c r="R2457"/>
  <c r="E2457"/>
  <c r="X2457" s="1"/>
  <c r="R2458"/>
  <c r="F2458"/>
  <c r="G2458"/>
  <c r="I2458"/>
  <c r="J2458"/>
  <c r="H2458"/>
  <c r="E2458"/>
  <c r="X2458" s="1"/>
  <c r="G2459"/>
  <c r="F2459"/>
  <c r="H2459"/>
  <c r="R2459"/>
  <c r="I2459"/>
  <c r="J2459"/>
  <c r="E2459"/>
  <c r="X2459" s="1"/>
  <c r="R2460"/>
  <c r="I2460"/>
  <c r="H2460"/>
  <c r="G2460"/>
  <c r="F2460"/>
  <c r="J2460"/>
  <c r="E2460"/>
  <c r="X2460" s="1"/>
  <c r="G2461"/>
  <c r="H2461"/>
  <c r="I2461"/>
  <c r="J2461"/>
  <c r="R2461"/>
  <c r="F2461"/>
  <c r="E2461"/>
  <c r="X2461" s="1"/>
  <c r="AB2462"/>
  <c r="V2462"/>
  <c r="G2463"/>
  <c r="R2463"/>
  <c r="H2463"/>
  <c r="F2463"/>
  <c r="I2463"/>
  <c r="J2463"/>
  <c r="E2463"/>
  <c r="X2463"/>
  <c r="AB2464"/>
  <c r="V2464"/>
  <c r="R2465"/>
  <c r="G2465"/>
  <c r="J2465"/>
  <c r="F2465"/>
  <c r="H2465"/>
  <c r="I2465"/>
  <c r="E2465"/>
  <c r="X2465" s="1"/>
  <c r="J2466"/>
  <c r="G2466"/>
  <c r="I2466"/>
  <c r="R2466"/>
  <c r="H2466"/>
  <c r="F2466"/>
  <c r="E2466"/>
  <c r="X2466" s="1"/>
  <c r="J2467"/>
  <c r="H2467"/>
  <c r="F2467"/>
  <c r="R2467"/>
  <c r="G2467"/>
  <c r="I2467"/>
  <c r="E2467"/>
  <c r="X2467" s="1"/>
  <c r="I2468"/>
  <c r="G2468"/>
  <c r="H2468"/>
  <c r="J2468"/>
  <c r="F2468"/>
  <c r="R2468"/>
  <c r="E2468"/>
  <c r="X2468" s="1"/>
  <c r="AB2469"/>
  <c r="V2469"/>
  <c r="I2470"/>
  <c r="G2470"/>
  <c r="J2470"/>
  <c r="R2470"/>
  <c r="F2470"/>
  <c r="H2470"/>
  <c r="E2470"/>
  <c r="X2470" s="1"/>
  <c r="R2471"/>
  <c r="G2471"/>
  <c r="F2471"/>
  <c r="I2471"/>
  <c r="J2471"/>
  <c r="H2471"/>
  <c r="E2471"/>
  <c r="X2471" s="1"/>
  <c r="J2472"/>
  <c r="G2472"/>
  <c r="F2472"/>
  <c r="H2472"/>
  <c r="I2472"/>
  <c r="R2472"/>
  <c r="E2472"/>
  <c r="X2472" s="1"/>
  <c r="R2473"/>
  <c r="G2473"/>
  <c r="F2473"/>
  <c r="J2473"/>
  <c r="I2473"/>
  <c r="H2473"/>
  <c r="E2473"/>
  <c r="X2473" s="1"/>
  <c r="I2474"/>
  <c r="G2474"/>
  <c r="F2474"/>
  <c r="J2474"/>
  <c r="R2474"/>
  <c r="H2474"/>
  <c r="E2474"/>
  <c r="X2474" s="1"/>
  <c r="V2475"/>
  <c r="AB2475"/>
  <c r="F2476"/>
  <c r="R2476"/>
  <c r="G2476"/>
  <c r="I2476"/>
  <c r="H2476"/>
  <c r="J2476"/>
  <c r="E2476"/>
  <c r="X2476" s="1"/>
  <c r="J2477"/>
  <c r="R2477"/>
  <c r="H2477"/>
  <c r="G2477"/>
  <c r="I2477"/>
  <c r="F2477"/>
  <c r="E2477"/>
  <c r="X2477" s="1"/>
  <c r="H2478"/>
  <c r="J2478"/>
  <c r="I2478"/>
  <c r="G2478"/>
  <c r="R2478"/>
  <c r="F2478"/>
  <c r="E2478"/>
  <c r="X2478" s="1"/>
  <c r="V2479"/>
  <c r="AB2479"/>
  <c r="H2480"/>
  <c r="J2480"/>
  <c r="G2480"/>
  <c r="F2480"/>
  <c r="I2480"/>
  <c r="R2480"/>
  <c r="E2480"/>
  <c r="X2480" s="1"/>
  <c r="G2481"/>
  <c r="J2481"/>
  <c r="R2481"/>
  <c r="F2481"/>
  <c r="I2481"/>
  <c r="H2481"/>
  <c r="E2481"/>
  <c r="X2481" s="1"/>
  <c r="G2482"/>
  <c r="F2482"/>
  <c r="H2482"/>
  <c r="R2482"/>
  <c r="I2482"/>
  <c r="J2482"/>
  <c r="E2482"/>
  <c r="X2482" s="1"/>
  <c r="G2483"/>
  <c r="I2483"/>
  <c r="J2483"/>
  <c r="F2483"/>
  <c r="H2483"/>
  <c r="R2483"/>
  <c r="E2483"/>
  <c r="X2483" s="1"/>
  <c r="I2484"/>
  <c r="G2484"/>
  <c r="R2484"/>
  <c r="H2484"/>
  <c r="J2484"/>
  <c r="F2484"/>
  <c r="E2484"/>
  <c r="X2484" s="1"/>
  <c r="F2485"/>
  <c r="G2485"/>
  <c r="J2485"/>
  <c r="I2485"/>
  <c r="H2485"/>
  <c r="R2485"/>
  <c r="E2485"/>
  <c r="X2485" s="1"/>
  <c r="F2486"/>
  <c r="H2486"/>
  <c r="R2486"/>
  <c r="J2486"/>
  <c r="I2486"/>
  <c r="G2486"/>
  <c r="E2486"/>
  <c r="X2486" s="1"/>
  <c r="H2487"/>
  <c r="F2487"/>
  <c r="G2487"/>
  <c r="J2487"/>
  <c r="R2487"/>
  <c r="I2487"/>
  <c r="E2487"/>
  <c r="X2487" s="1"/>
  <c r="G2488"/>
  <c r="J2488"/>
  <c r="R2488"/>
  <c r="H2488"/>
  <c r="I2488"/>
  <c r="F2488"/>
  <c r="E2488"/>
  <c r="X2488" s="1"/>
  <c r="I2489"/>
  <c r="H2489"/>
  <c r="G2489"/>
  <c r="J2489"/>
  <c r="F2489"/>
  <c r="R2489"/>
  <c r="E2489"/>
  <c r="X2489" s="1"/>
  <c r="J2490"/>
  <c r="I2490"/>
  <c r="F2490"/>
  <c r="G2490"/>
  <c r="H2490"/>
  <c r="R2490"/>
  <c r="E2490"/>
  <c r="X2490" s="1"/>
  <c r="F2491"/>
  <c r="J2491"/>
  <c r="H2491"/>
  <c r="I2491"/>
  <c r="G2491"/>
  <c r="R2491"/>
  <c r="E2491"/>
  <c r="X2491" s="1"/>
  <c r="G2492"/>
  <c r="H2492"/>
  <c r="I2492"/>
  <c r="J2492"/>
  <c r="R2492"/>
  <c r="F2492"/>
  <c r="E2492"/>
  <c r="R2493"/>
  <c r="F2493"/>
  <c r="G2493"/>
  <c r="H2493"/>
  <c r="I2493"/>
  <c r="J2493"/>
  <c r="E2493"/>
  <c r="H2494"/>
  <c r="G2494"/>
  <c r="J2494"/>
  <c r="R2494"/>
  <c r="F2494"/>
  <c r="I2494"/>
  <c r="E2494"/>
  <c r="G2495"/>
  <c r="F2495"/>
  <c r="R2495"/>
  <c r="H2495"/>
  <c r="I2495"/>
  <c r="J2495"/>
  <c r="E2495"/>
  <c r="G2496"/>
  <c r="H2496"/>
  <c r="I2496"/>
  <c r="J2496"/>
  <c r="R2496"/>
  <c r="F2496"/>
  <c r="E2496"/>
  <c r="G2497"/>
  <c r="F2497"/>
  <c r="R2497"/>
  <c r="H2497"/>
  <c r="I2497"/>
  <c r="J2497"/>
  <c r="E2497"/>
  <c r="I2498"/>
  <c r="G2498"/>
  <c r="J2498"/>
  <c r="R2498"/>
  <c r="F2498"/>
  <c r="H2498"/>
  <c r="E2498"/>
  <c r="I2499"/>
  <c r="H2499"/>
  <c r="R2499"/>
  <c r="G2499"/>
  <c r="J2499"/>
  <c r="F2499"/>
  <c r="E2499"/>
  <c r="G2500"/>
  <c r="H2500"/>
  <c r="I2500"/>
  <c r="J2500"/>
  <c r="R2500"/>
  <c r="F2500"/>
  <c r="E2500"/>
  <c r="G2501"/>
  <c r="F2501"/>
  <c r="R2501"/>
  <c r="H2501"/>
  <c r="I2501"/>
  <c r="J2501"/>
  <c r="E2501"/>
  <c r="G2502"/>
  <c r="J2502"/>
  <c r="R2502"/>
  <c r="F2502"/>
  <c r="I2502"/>
  <c r="H2502"/>
  <c r="E2502"/>
  <c r="H2503"/>
  <c r="I2503"/>
  <c r="F2503"/>
  <c r="J2503"/>
  <c r="G2503"/>
  <c r="R2503"/>
  <c r="E2503"/>
  <c r="X2503" s="1"/>
  <c r="R9"/>
  <c r="R10"/>
  <c r="R11"/>
  <c r="R12"/>
  <c r="R13"/>
  <c r="R14"/>
  <c r="R15"/>
  <c r="R16"/>
  <c r="R17"/>
  <c r="R18"/>
  <c r="R19"/>
  <c r="R21"/>
  <c r="R22"/>
  <c r="R23"/>
  <c r="R24"/>
  <c r="R25"/>
  <c r="R26"/>
  <c r="R29"/>
  <c r="H30"/>
  <c r="R30"/>
  <c r="F30"/>
  <c r="I30"/>
  <c r="J30"/>
  <c r="H31"/>
  <c r="I31"/>
  <c r="R31"/>
  <c r="I32"/>
  <c r="R32"/>
  <c r="H33"/>
  <c r="R33"/>
  <c r="I33"/>
  <c r="F34"/>
  <c r="H34"/>
  <c r="R34"/>
  <c r="J34"/>
  <c r="I34"/>
  <c r="R36"/>
  <c r="I36"/>
  <c r="H37"/>
  <c r="I37"/>
  <c r="R37"/>
  <c r="I38"/>
  <c r="R38"/>
  <c r="F38"/>
  <c r="J38"/>
  <c r="H38"/>
  <c r="R40"/>
  <c r="I40"/>
  <c r="R41"/>
  <c r="H41"/>
  <c r="I41"/>
  <c r="R44"/>
  <c r="I44"/>
  <c r="R45"/>
  <c r="I45"/>
  <c r="H45"/>
  <c r="F46"/>
  <c r="J46"/>
  <c r="R46"/>
  <c r="H46"/>
  <c r="I46"/>
  <c r="E48"/>
  <c r="X48" s="1"/>
  <c r="I48"/>
  <c r="R48"/>
  <c r="H49"/>
  <c r="I49"/>
  <c r="R49"/>
  <c r="H50"/>
  <c r="F50"/>
  <c r="I50"/>
  <c r="J50"/>
  <c r="R50"/>
  <c r="I52"/>
  <c r="R52"/>
  <c r="I53"/>
  <c r="R53"/>
  <c r="H53"/>
  <c r="R54"/>
  <c r="I54"/>
  <c r="F54"/>
  <c r="H54"/>
  <c r="J54"/>
  <c r="I56"/>
  <c r="R56"/>
  <c r="I57"/>
  <c r="R57"/>
  <c r="H57"/>
  <c r="F58"/>
  <c r="H58"/>
  <c r="J58"/>
  <c r="I58"/>
  <c r="R58"/>
  <c r="E60"/>
  <c r="X60" s="1"/>
  <c r="I60"/>
  <c r="R60"/>
  <c r="I61"/>
  <c r="R61"/>
  <c r="E61"/>
  <c r="X61" s="1"/>
  <c r="H61"/>
  <c r="I62"/>
  <c r="H62"/>
  <c r="R62"/>
  <c r="J62"/>
  <c r="F62"/>
  <c r="I64"/>
  <c r="R64"/>
  <c r="R65"/>
  <c r="I65"/>
  <c r="H65"/>
  <c r="H66"/>
  <c r="I66"/>
  <c r="J66"/>
  <c r="F66"/>
  <c r="R66"/>
  <c r="R68"/>
  <c r="I68"/>
  <c r="R69"/>
  <c r="I69"/>
  <c r="H69"/>
  <c r="I72"/>
  <c r="R72"/>
  <c r="R73"/>
  <c r="H73"/>
  <c r="I73"/>
  <c r="H74"/>
  <c r="J74"/>
  <c r="F74"/>
  <c r="R74"/>
  <c r="I74"/>
  <c r="R76"/>
  <c r="I76"/>
  <c r="H77"/>
  <c r="R77"/>
  <c r="I77"/>
  <c r="E77"/>
  <c r="X77" s="1"/>
  <c r="I78"/>
  <c r="R78"/>
  <c r="J78"/>
  <c r="F78"/>
  <c r="H78"/>
  <c r="I80"/>
  <c r="R80"/>
  <c r="H81"/>
  <c r="I81"/>
  <c r="R81"/>
  <c r="F82"/>
  <c r="I82"/>
  <c r="J82"/>
  <c r="H82"/>
  <c r="R82"/>
  <c r="R84"/>
  <c r="I84"/>
  <c r="I85"/>
  <c r="H85"/>
  <c r="R85"/>
  <c r="R88"/>
  <c r="I88"/>
  <c r="R89"/>
  <c r="H89"/>
  <c r="I89"/>
  <c r="E91"/>
  <c r="X91" s="1"/>
  <c r="R91"/>
  <c r="I92"/>
  <c r="R92"/>
  <c r="E92"/>
  <c r="X92" s="1"/>
  <c r="R93"/>
  <c r="H93"/>
  <c r="I93"/>
  <c r="R94"/>
  <c r="I94"/>
  <c r="F94"/>
  <c r="J94"/>
  <c r="H94"/>
  <c r="R96"/>
  <c r="I96"/>
  <c r="R97"/>
  <c r="H97"/>
  <c r="I97"/>
  <c r="F98"/>
  <c r="J98"/>
  <c r="H98"/>
  <c r="R98"/>
  <c r="I98"/>
  <c r="F100"/>
  <c r="R100"/>
  <c r="J101"/>
  <c r="R101"/>
  <c r="J104"/>
  <c r="H104"/>
  <c r="F104"/>
  <c r="R104"/>
  <c r="I104"/>
  <c r="F106"/>
  <c r="I106"/>
  <c r="H106"/>
  <c r="R106"/>
  <c r="J106"/>
  <c r="F107"/>
  <c r="R107"/>
  <c r="I107"/>
  <c r="H107"/>
  <c r="J107"/>
  <c r="E107"/>
  <c r="X107" s="1"/>
  <c r="F108"/>
  <c r="R108"/>
  <c r="H109"/>
  <c r="I109"/>
  <c r="I110"/>
  <c r="J110"/>
  <c r="F110"/>
  <c r="R110"/>
  <c r="H110"/>
  <c r="F111"/>
  <c r="R111"/>
  <c r="J111"/>
  <c r="H111"/>
  <c r="I111"/>
  <c r="R112"/>
  <c r="F112"/>
  <c r="I117"/>
  <c r="E117"/>
  <c r="X117" s="1"/>
  <c r="F118"/>
  <c r="H118"/>
  <c r="I118"/>
  <c r="J118"/>
  <c r="R118"/>
  <c r="F120"/>
  <c r="R120"/>
  <c r="E120"/>
  <c r="X120" s="1"/>
  <c r="I121"/>
  <c r="E121"/>
  <c r="X121" s="1"/>
  <c r="I122"/>
  <c r="J122"/>
  <c r="H122"/>
  <c r="F122"/>
  <c r="R122"/>
  <c r="I125"/>
  <c r="H125"/>
  <c r="R126"/>
  <c r="H126"/>
  <c r="J126"/>
  <c r="F126"/>
  <c r="I126"/>
  <c r="R127"/>
  <c r="F127"/>
  <c r="H127"/>
  <c r="J127"/>
  <c r="I127"/>
  <c r="R128"/>
  <c r="F128"/>
  <c r="H129"/>
  <c r="I129"/>
  <c r="H130"/>
  <c r="I130"/>
  <c r="R130"/>
  <c r="J130"/>
  <c r="F130"/>
  <c r="R132"/>
  <c r="F132"/>
  <c r="E132"/>
  <c r="X132" s="1"/>
  <c r="H133"/>
  <c r="J133"/>
  <c r="R133"/>
  <c r="I133"/>
  <c r="F133"/>
  <c r="H134"/>
  <c r="F134"/>
  <c r="R134"/>
  <c r="J134"/>
  <c r="I134"/>
  <c r="J135"/>
  <c r="I135"/>
  <c r="H135"/>
  <c r="F135"/>
  <c r="R135"/>
  <c r="J136"/>
  <c r="R136"/>
  <c r="F136"/>
  <c r="H136"/>
  <c r="I136"/>
  <c r="H138"/>
  <c r="I138"/>
  <c r="J138"/>
  <c r="F138"/>
  <c r="R138"/>
  <c r="F140"/>
  <c r="R140"/>
  <c r="H141"/>
  <c r="I141"/>
  <c r="F142"/>
  <c r="R142"/>
  <c r="I142"/>
  <c r="H142"/>
  <c r="J142"/>
  <c r="F144"/>
  <c r="R144"/>
  <c r="J146"/>
  <c r="R146"/>
  <c r="H146"/>
  <c r="I146"/>
  <c r="F146"/>
  <c r="J151"/>
  <c r="H151"/>
  <c r="F151"/>
  <c r="R151"/>
  <c r="I151"/>
  <c r="E151"/>
  <c r="X151" s="1"/>
  <c r="F152"/>
  <c r="R152"/>
  <c r="E152"/>
  <c r="X152"/>
  <c r="H154"/>
  <c r="R154"/>
  <c r="J154"/>
  <c r="I154"/>
  <c r="F154"/>
  <c r="H157"/>
  <c r="I157"/>
  <c r="H158"/>
  <c r="R158"/>
  <c r="J158"/>
  <c r="I158"/>
  <c r="F158"/>
  <c r="R160"/>
  <c r="E160"/>
  <c r="X160" s="1"/>
  <c r="F160"/>
  <c r="H161"/>
  <c r="I161"/>
  <c r="J163"/>
  <c r="H163"/>
  <c r="F163"/>
  <c r="R163"/>
  <c r="I163"/>
  <c r="R164"/>
  <c r="F164"/>
  <c r="J165"/>
  <c r="R165"/>
  <c r="F165"/>
  <c r="H165"/>
  <c r="I165"/>
  <c r="F166"/>
  <c r="J166"/>
  <c r="H166"/>
  <c r="R166"/>
  <c r="I166"/>
  <c r="F167"/>
  <c r="R167"/>
  <c r="I167"/>
  <c r="J167"/>
  <c r="H167"/>
  <c r="J168"/>
  <c r="F168"/>
  <c r="R168"/>
  <c r="E168"/>
  <c r="X168"/>
  <c r="H168"/>
  <c r="I168"/>
  <c r="I169"/>
  <c r="E169"/>
  <c r="X169" s="1"/>
  <c r="I170"/>
  <c r="H170"/>
  <c r="F170"/>
  <c r="R170"/>
  <c r="J170"/>
  <c r="F172"/>
  <c r="R172"/>
  <c r="I173"/>
  <c r="H173"/>
  <c r="F176"/>
  <c r="R176"/>
  <c r="J178"/>
  <c r="H178"/>
  <c r="F178"/>
  <c r="R178"/>
  <c r="I178"/>
  <c r="I181"/>
  <c r="E181"/>
  <c r="X181" s="1"/>
  <c r="I182"/>
  <c r="J182"/>
  <c r="F182"/>
  <c r="H182"/>
  <c r="R182"/>
  <c r="F184"/>
  <c r="R184"/>
  <c r="J186"/>
  <c r="I186"/>
  <c r="R186"/>
  <c r="F186"/>
  <c r="H186"/>
  <c r="E189"/>
  <c r="X189" s="1"/>
  <c r="I189"/>
  <c r="H189"/>
  <c r="F190"/>
  <c r="E190"/>
  <c r="X190" s="1"/>
  <c r="F192"/>
  <c r="E192"/>
  <c r="X192" s="1"/>
  <c r="R192"/>
  <c r="I193"/>
  <c r="E193"/>
  <c r="X193" s="1"/>
  <c r="E194"/>
  <c r="X194"/>
  <c r="H194"/>
  <c r="F194"/>
  <c r="R194"/>
  <c r="I194"/>
  <c r="J194"/>
  <c r="R196"/>
  <c r="F196"/>
  <c r="E196"/>
  <c r="X196" s="1"/>
  <c r="I197"/>
  <c r="J197"/>
  <c r="H197"/>
  <c r="R197"/>
  <c r="E197"/>
  <c r="X197" s="1"/>
  <c r="F197"/>
  <c r="F198"/>
  <c r="I198"/>
  <c r="J198"/>
  <c r="R198"/>
  <c r="H198"/>
  <c r="E198"/>
  <c r="X198" s="1"/>
  <c r="J200"/>
  <c r="R200"/>
  <c r="J202"/>
  <c r="I202"/>
  <c r="F202"/>
  <c r="R202"/>
  <c r="H202"/>
  <c r="F204"/>
  <c r="R204"/>
  <c r="I211"/>
  <c r="E211"/>
  <c r="X211" s="1"/>
  <c r="F211"/>
  <c r="R211"/>
  <c r="H211"/>
  <c r="J211"/>
  <c r="F212"/>
  <c r="E212"/>
  <c r="X212"/>
  <c r="H213"/>
  <c r="E213"/>
  <c r="X213" s="1"/>
  <c r="I216"/>
  <c r="F216"/>
  <c r="H216"/>
  <c r="J216"/>
  <c r="R216"/>
  <c r="F218"/>
  <c r="H218"/>
  <c r="I218"/>
  <c r="R218"/>
  <c r="J218"/>
  <c r="H222"/>
  <c r="R222"/>
  <c r="J222"/>
  <c r="F222"/>
  <c r="I222"/>
  <c r="F224"/>
  <c r="I224"/>
  <c r="R224"/>
  <c r="J224"/>
  <c r="H224"/>
  <c r="R226"/>
  <c r="I226"/>
  <c r="H226"/>
  <c r="F226"/>
  <c r="J226"/>
  <c r="R228"/>
  <c r="I228"/>
  <c r="F228"/>
  <c r="H228"/>
  <c r="J228"/>
  <c r="H229"/>
  <c r="J229"/>
  <c r="R229"/>
  <c r="F229"/>
  <c r="I229"/>
  <c r="I230"/>
  <c r="R230"/>
  <c r="F230"/>
  <c r="J230"/>
  <c r="H230"/>
  <c r="R232"/>
  <c r="I232"/>
  <c r="J232"/>
  <c r="H232"/>
  <c r="F232"/>
  <c r="R234"/>
  <c r="H234"/>
  <c r="F234"/>
  <c r="I234"/>
  <c r="J234"/>
  <c r="F236"/>
  <c r="R236"/>
  <c r="H236"/>
  <c r="J236"/>
  <c r="I236"/>
  <c r="J240"/>
  <c r="R240"/>
  <c r="F240"/>
  <c r="H240"/>
  <c r="I240"/>
  <c r="H244"/>
  <c r="I244"/>
  <c r="F244"/>
  <c r="R244"/>
  <c r="J244"/>
  <c r="R246"/>
  <c r="F246"/>
  <c r="J246"/>
  <c r="I246"/>
  <c r="H246"/>
  <c r="J248"/>
  <c r="I248"/>
  <c r="F248"/>
  <c r="R248"/>
  <c r="H248"/>
  <c r="J252"/>
  <c r="I252"/>
  <c r="R252"/>
  <c r="F252"/>
  <c r="H252"/>
  <c r="R254"/>
  <c r="F254"/>
  <c r="H254"/>
  <c r="I254"/>
  <c r="J254"/>
  <c r="J256"/>
  <c r="R256"/>
  <c r="F256"/>
  <c r="I256"/>
  <c r="H256"/>
  <c r="E256"/>
  <c r="X256" s="1"/>
  <c r="I258"/>
  <c r="J258"/>
  <c r="H258"/>
  <c r="R258"/>
  <c r="F258"/>
  <c r="E260"/>
  <c r="X260" s="1"/>
  <c r="I260"/>
  <c r="H260"/>
  <c r="J260"/>
  <c r="J261"/>
  <c r="E261"/>
  <c r="X261" s="1"/>
  <c r="J262"/>
  <c r="R262"/>
  <c r="F262"/>
  <c r="H262"/>
  <c r="I262"/>
  <c r="F266"/>
  <c r="H266"/>
  <c r="R266"/>
  <c r="J266"/>
  <c r="I266"/>
  <c r="H268"/>
  <c r="I268"/>
  <c r="J268"/>
  <c r="F268"/>
  <c r="R268"/>
  <c r="J270"/>
  <c r="F270"/>
  <c r="H270"/>
  <c r="R270"/>
  <c r="I270"/>
  <c r="H272"/>
  <c r="I272"/>
  <c r="J272"/>
  <c r="F272"/>
  <c r="R272"/>
  <c r="I274"/>
  <c r="F274"/>
  <c r="E274"/>
  <c r="X274" s="1"/>
  <c r="J274"/>
  <c r="R274"/>
  <c r="H274"/>
  <c r="H282"/>
  <c r="J282"/>
  <c r="R282"/>
  <c r="F282"/>
  <c r="I282"/>
  <c r="F284"/>
  <c r="H284"/>
  <c r="R284"/>
  <c r="J284"/>
  <c r="I284"/>
  <c r="F288"/>
  <c r="R288"/>
  <c r="J288"/>
  <c r="E288"/>
  <c r="X288" s="1"/>
  <c r="H288"/>
  <c r="I288"/>
  <c r="I290"/>
  <c r="J290"/>
  <c r="R290"/>
  <c r="H290"/>
  <c r="F290"/>
  <c r="R294"/>
  <c r="F294"/>
  <c r="I294"/>
  <c r="J294"/>
  <c r="H294"/>
  <c r="F298"/>
  <c r="H298"/>
  <c r="J298"/>
  <c r="R298"/>
  <c r="I298"/>
  <c r="R300"/>
  <c r="F300"/>
  <c r="H300"/>
  <c r="I300"/>
  <c r="J300"/>
  <c r="E300"/>
  <c r="X300" s="1"/>
  <c r="E301"/>
  <c r="X301" s="1"/>
  <c r="F301"/>
  <c r="R301"/>
  <c r="H301"/>
  <c r="I301"/>
  <c r="J301"/>
  <c r="F303"/>
  <c r="R303"/>
  <c r="J303"/>
  <c r="I303"/>
  <c r="H303"/>
  <c r="F308"/>
  <c r="H308"/>
  <c r="R308"/>
  <c r="I308"/>
  <c r="J308"/>
  <c r="J309"/>
  <c r="H309"/>
  <c r="F309"/>
  <c r="R309"/>
  <c r="I309"/>
  <c r="J312"/>
  <c r="H312"/>
  <c r="F312"/>
  <c r="R312"/>
  <c r="I312"/>
  <c r="H314"/>
  <c r="E314"/>
  <c r="X314" s="1"/>
  <c r="J314"/>
  <c r="F314"/>
  <c r="I314"/>
  <c r="R314"/>
  <c r="J316"/>
  <c r="R316"/>
  <c r="H316"/>
  <c r="I316"/>
  <c r="F316"/>
  <c r="H317"/>
  <c r="F317"/>
  <c r="R317"/>
  <c r="I317"/>
  <c r="J317"/>
  <c r="H319"/>
  <c r="F319"/>
  <c r="J319"/>
  <c r="R319"/>
  <c r="I319"/>
  <c r="R320"/>
  <c r="I320"/>
  <c r="F320"/>
  <c r="J320"/>
  <c r="H320"/>
  <c r="E320"/>
  <c r="X320" s="1"/>
  <c r="F321"/>
  <c r="J321"/>
  <c r="R321"/>
  <c r="I321"/>
  <c r="H321"/>
  <c r="F324"/>
  <c r="J324"/>
  <c r="I324"/>
  <c r="H324"/>
  <c r="R324"/>
  <c r="I325"/>
  <c r="J325"/>
  <c r="H325"/>
  <c r="F325"/>
  <c r="R325"/>
  <c r="I328"/>
  <c r="F328"/>
  <c r="H328"/>
  <c r="J328"/>
  <c r="R328"/>
  <c r="R331"/>
  <c r="F331"/>
  <c r="I331"/>
  <c r="E331"/>
  <c r="X331" s="1"/>
  <c r="H331"/>
  <c r="J331"/>
  <c r="F332"/>
  <c r="I332"/>
  <c r="R332"/>
  <c r="J332"/>
  <c r="H332"/>
  <c r="R334"/>
  <c r="F334"/>
  <c r="I334"/>
  <c r="J334"/>
  <c r="H334"/>
  <c r="J335"/>
  <c r="F335"/>
  <c r="I335"/>
  <c r="R335"/>
  <c r="H335"/>
  <c r="F336"/>
  <c r="H336"/>
  <c r="R336"/>
  <c r="I336"/>
  <c r="J336"/>
  <c r="I337"/>
  <c r="J337"/>
  <c r="H337"/>
  <c r="R337"/>
  <c r="F337"/>
  <c r="R338"/>
  <c r="F338"/>
  <c r="H338"/>
  <c r="I338"/>
  <c r="J338"/>
  <c r="R340"/>
  <c r="I340"/>
  <c r="F340"/>
  <c r="J340"/>
  <c r="H340"/>
  <c r="J342"/>
  <c r="H342"/>
  <c r="R342"/>
  <c r="I342"/>
  <c r="F342"/>
  <c r="H343"/>
  <c r="I343"/>
  <c r="R343"/>
  <c r="F343"/>
  <c r="J343"/>
  <c r="H344"/>
  <c r="J344"/>
  <c r="I344"/>
  <c r="R344"/>
  <c r="F344"/>
  <c r="I346"/>
  <c r="F346"/>
  <c r="J346"/>
  <c r="R346"/>
  <c r="H346"/>
  <c r="I347"/>
  <c r="R347"/>
  <c r="J347"/>
  <c r="F347"/>
  <c r="H347"/>
  <c r="I348"/>
  <c r="J348"/>
  <c r="H348"/>
  <c r="F348"/>
  <c r="R348"/>
  <c r="R349"/>
  <c r="I349"/>
  <c r="H349"/>
  <c r="F349"/>
  <c r="J349"/>
  <c r="H352"/>
  <c r="R352"/>
  <c r="I352"/>
  <c r="J352"/>
  <c r="F352"/>
  <c r="I355"/>
  <c r="R355"/>
  <c r="F355"/>
  <c r="H355"/>
  <c r="J355"/>
  <c r="H356"/>
  <c r="J356"/>
  <c r="R356"/>
  <c r="I356"/>
  <c r="F356"/>
  <c r="I359"/>
  <c r="R359"/>
  <c r="J359"/>
  <c r="F359"/>
  <c r="H359"/>
  <c r="I360"/>
  <c r="R360"/>
  <c r="J360"/>
  <c r="F360"/>
  <c r="H360"/>
  <c r="H362"/>
  <c r="J362"/>
  <c r="R362"/>
  <c r="I362"/>
  <c r="F362"/>
  <c r="J363"/>
  <c r="I363"/>
  <c r="F363"/>
  <c r="H363"/>
  <c r="R363"/>
  <c r="F367"/>
  <c r="R367"/>
  <c r="J367"/>
  <c r="H367"/>
  <c r="I367"/>
  <c r="J368"/>
  <c r="H368"/>
  <c r="F368"/>
  <c r="I368"/>
  <c r="R368"/>
  <c r="J371"/>
  <c r="R371"/>
  <c r="F371"/>
  <c r="I371"/>
  <c r="H371"/>
  <c r="F372"/>
  <c r="H372"/>
  <c r="J372"/>
  <c r="R372"/>
  <c r="I372"/>
  <c r="F375"/>
  <c r="R375"/>
  <c r="H375"/>
  <c r="J375"/>
  <c r="I375"/>
  <c r="E376"/>
  <c r="X376" s="1"/>
  <c r="I376"/>
  <c r="F376"/>
  <c r="R376"/>
  <c r="J376"/>
  <c r="H376"/>
  <c r="R379"/>
  <c r="I379"/>
  <c r="F379"/>
  <c r="H379"/>
  <c r="J379"/>
  <c r="R380"/>
  <c r="H380"/>
  <c r="J380"/>
  <c r="F380"/>
  <c r="I380"/>
  <c r="H384"/>
  <c r="F384"/>
  <c r="R384"/>
  <c r="J384"/>
  <c r="I384"/>
  <c r="I386"/>
  <c r="H386"/>
  <c r="R386"/>
  <c r="J386"/>
  <c r="F386"/>
  <c r="J387"/>
  <c r="E387"/>
  <c r="X387" s="1"/>
  <c r="I387"/>
  <c r="R387"/>
  <c r="F387"/>
  <c r="H387"/>
  <c r="J388"/>
  <c r="I388"/>
  <c r="E388"/>
  <c r="X388" s="1"/>
  <c r="R388"/>
  <c r="F388"/>
  <c r="H388"/>
  <c r="I391"/>
  <c r="H391"/>
  <c r="F391"/>
  <c r="J391"/>
  <c r="E391"/>
  <c r="X391" s="1"/>
  <c r="R391"/>
  <c r="R392"/>
  <c r="F392"/>
  <c r="J392"/>
  <c r="I392"/>
  <c r="E392"/>
  <c r="X392" s="1"/>
  <c r="H392"/>
  <c r="J395"/>
  <c r="I395"/>
  <c r="H395"/>
  <c r="F395"/>
  <c r="R395"/>
  <c r="J396"/>
  <c r="H396"/>
  <c r="I396"/>
  <c r="R396"/>
  <c r="F396"/>
  <c r="I398"/>
  <c r="E398"/>
  <c r="X398" s="1"/>
  <c r="F398"/>
  <c r="H398"/>
  <c r="J398"/>
  <c r="R398"/>
  <c r="I399"/>
  <c r="R399"/>
  <c r="F399"/>
  <c r="J399"/>
  <c r="H399"/>
  <c r="R400"/>
  <c r="J400"/>
  <c r="F400"/>
  <c r="H400"/>
  <c r="I400"/>
  <c r="F403"/>
  <c r="I403"/>
  <c r="R403"/>
  <c r="H403"/>
  <c r="J403"/>
  <c r="I404"/>
  <c r="F404"/>
  <c r="H404"/>
  <c r="J404"/>
  <c r="R404"/>
  <c r="R407"/>
  <c r="H407"/>
  <c r="F407"/>
  <c r="I407"/>
  <c r="J407"/>
  <c r="F408"/>
  <c r="R408"/>
  <c r="H408"/>
  <c r="I408"/>
  <c r="J408"/>
  <c r="F411"/>
  <c r="I411"/>
  <c r="J411"/>
  <c r="H411"/>
  <c r="R411"/>
  <c r="H412"/>
  <c r="I412"/>
  <c r="R412"/>
  <c r="J412"/>
  <c r="F412"/>
  <c r="F413"/>
  <c r="E413"/>
  <c r="X413" s="1"/>
  <c r="R413"/>
  <c r="J413"/>
  <c r="I413"/>
  <c r="H413"/>
  <c r="J414"/>
  <c r="E414"/>
  <c r="X414" s="1"/>
  <c r="F415"/>
  <c r="R415"/>
  <c r="E415"/>
  <c r="X415" s="1"/>
  <c r="J415"/>
  <c r="I415"/>
  <c r="H415"/>
  <c r="F416"/>
  <c r="J416"/>
  <c r="R416"/>
  <c r="I416"/>
  <c r="H416"/>
  <c r="H419"/>
  <c r="R419"/>
  <c r="I419"/>
  <c r="J419"/>
  <c r="F419"/>
  <c r="R420"/>
  <c r="H420"/>
  <c r="I420"/>
  <c r="E420"/>
  <c r="X420" s="1"/>
  <c r="J420"/>
  <c r="F420"/>
  <c r="E421"/>
  <c r="X421" s="1"/>
  <c r="F421"/>
  <c r="H421"/>
  <c r="I421"/>
  <c r="J421"/>
  <c r="R421"/>
  <c r="F423"/>
  <c r="H423"/>
  <c r="I423"/>
  <c r="J423"/>
  <c r="R423"/>
  <c r="I424"/>
  <c r="J424"/>
  <c r="F424"/>
  <c r="H424"/>
  <c r="R424"/>
  <c r="H427"/>
  <c r="R427"/>
  <c r="I427"/>
  <c r="F427"/>
  <c r="J427"/>
  <c r="F428"/>
  <c r="I428"/>
  <c r="R428"/>
  <c r="J428"/>
  <c r="H428"/>
  <c r="F429"/>
  <c r="H429"/>
  <c r="I429"/>
  <c r="J429"/>
  <c r="R429"/>
  <c r="I431"/>
  <c r="J431"/>
  <c r="F431"/>
  <c r="R431"/>
  <c r="H431"/>
  <c r="F432"/>
  <c r="R432"/>
  <c r="I432"/>
  <c r="J432"/>
  <c r="H432"/>
  <c r="F435"/>
  <c r="H435"/>
  <c r="R435"/>
  <c r="J435"/>
  <c r="I435"/>
  <c r="I436"/>
  <c r="R436"/>
  <c r="H436"/>
  <c r="F436"/>
  <c r="J436"/>
  <c r="H437"/>
  <c r="R437"/>
  <c r="I437"/>
  <c r="F437"/>
  <c r="J437"/>
  <c r="R439"/>
  <c r="I439"/>
  <c r="H439"/>
  <c r="F439"/>
  <c r="J439"/>
  <c r="R440"/>
  <c r="F440"/>
  <c r="J440"/>
  <c r="H440"/>
  <c r="I440"/>
  <c r="R442"/>
  <c r="H442"/>
  <c r="J442"/>
  <c r="H443"/>
  <c r="I443"/>
  <c r="R443"/>
  <c r="J443"/>
  <c r="F443"/>
  <c r="J444"/>
  <c r="I444"/>
  <c r="R444"/>
  <c r="F444"/>
  <c r="H444"/>
  <c r="I445"/>
  <c r="H445"/>
  <c r="F445"/>
  <c r="R445"/>
  <c r="J445"/>
  <c r="J447"/>
  <c r="F447"/>
  <c r="H447"/>
  <c r="I447"/>
  <c r="R447"/>
  <c r="F448"/>
  <c r="H448"/>
  <c r="J448"/>
  <c r="R448"/>
  <c r="I448"/>
  <c r="R450"/>
  <c r="H450"/>
  <c r="J450"/>
  <c r="I450"/>
  <c r="F450"/>
  <c r="F451"/>
  <c r="H451"/>
  <c r="R451"/>
  <c r="J451"/>
  <c r="I451"/>
  <c r="I452"/>
  <c r="H452"/>
  <c r="R452"/>
  <c r="F452"/>
  <c r="J452"/>
  <c r="R453"/>
  <c r="F453"/>
  <c r="H453"/>
  <c r="I453"/>
  <c r="J453"/>
  <c r="F454"/>
  <c r="J454"/>
  <c r="H454"/>
  <c r="R454"/>
  <c r="I454"/>
  <c r="F455"/>
  <c r="H455"/>
  <c r="J455"/>
  <c r="I455"/>
  <c r="R455"/>
  <c r="I456"/>
  <c r="R456"/>
  <c r="F456"/>
  <c r="H456"/>
  <c r="J456"/>
  <c r="I458"/>
  <c r="R458"/>
  <c r="F458"/>
  <c r="J458"/>
  <c r="H458"/>
  <c r="E458"/>
  <c r="X458" s="1"/>
  <c r="H460"/>
  <c r="R460"/>
  <c r="F460"/>
  <c r="I460"/>
  <c r="J460"/>
  <c r="E460"/>
  <c r="X460" s="1"/>
  <c r="I463"/>
  <c r="H463"/>
  <c r="F463"/>
  <c r="R463"/>
  <c r="J463"/>
  <c r="H467"/>
  <c r="R467"/>
  <c r="F467"/>
  <c r="I467"/>
  <c r="J467"/>
  <c r="F470"/>
  <c r="R470"/>
  <c r="J470"/>
  <c r="I470"/>
  <c r="E470"/>
  <c r="X470" s="1"/>
  <c r="H470"/>
  <c r="H473"/>
  <c r="R473"/>
  <c r="I473"/>
  <c r="F473"/>
  <c r="J473"/>
  <c r="I475"/>
  <c r="F475"/>
  <c r="J475"/>
  <c r="R475"/>
  <c r="H475"/>
  <c r="E475"/>
  <c r="X475" s="1"/>
  <c r="I477"/>
  <c r="F477"/>
  <c r="E477"/>
  <c r="X477" s="1"/>
  <c r="J477"/>
  <c r="R477"/>
  <c r="H477"/>
  <c r="I478"/>
  <c r="J478"/>
  <c r="F478"/>
  <c r="R478"/>
  <c r="E478"/>
  <c r="X478" s="1"/>
  <c r="H478"/>
  <c r="R479"/>
  <c r="I479"/>
  <c r="F479"/>
  <c r="E479"/>
  <c r="X479" s="1"/>
  <c r="J479"/>
  <c r="H479"/>
  <c r="H480"/>
  <c r="I480"/>
  <c r="R480"/>
  <c r="J480"/>
  <c r="F480"/>
  <c r="I481"/>
  <c r="H481"/>
  <c r="J481"/>
  <c r="F481"/>
  <c r="R481"/>
  <c r="I482"/>
  <c r="F482"/>
  <c r="H482"/>
  <c r="J482"/>
  <c r="R482"/>
  <c r="I483"/>
  <c r="H483"/>
  <c r="F483"/>
  <c r="J483"/>
  <c r="R483"/>
  <c r="H484"/>
  <c r="E484"/>
  <c r="X484" s="1"/>
  <c r="F484"/>
  <c r="R484"/>
  <c r="J484"/>
  <c r="I484"/>
  <c r="J486"/>
  <c r="H486"/>
  <c r="R486"/>
  <c r="F486"/>
  <c r="I486"/>
  <c r="H487"/>
  <c r="J487"/>
  <c r="R487"/>
  <c r="I487"/>
  <c r="F487"/>
  <c r="F490"/>
  <c r="H490"/>
  <c r="R490"/>
  <c r="I490"/>
  <c r="J490"/>
  <c r="J491"/>
  <c r="I491"/>
  <c r="H491"/>
  <c r="F491"/>
  <c r="R491"/>
  <c r="H494"/>
  <c r="I494"/>
  <c r="R494"/>
  <c r="J494"/>
  <c r="F494"/>
  <c r="R497"/>
  <c r="F497"/>
  <c r="H497"/>
  <c r="J497"/>
  <c r="I497"/>
  <c r="R498"/>
  <c r="J498"/>
  <c r="E498"/>
  <c r="X498" s="1"/>
  <c r="I498"/>
  <c r="H498"/>
  <c r="F498"/>
  <c r="H499"/>
  <c r="I499"/>
  <c r="R499"/>
  <c r="J499"/>
  <c r="F499"/>
  <c r="E499"/>
  <c r="X499" s="1"/>
  <c r="E502"/>
  <c r="X502" s="1"/>
  <c r="H502"/>
  <c r="F502"/>
  <c r="I502"/>
  <c r="R502"/>
  <c r="J502"/>
  <c r="I503"/>
  <c r="J503"/>
  <c r="H503"/>
  <c r="E503"/>
  <c r="X503" s="1"/>
  <c r="F503"/>
  <c r="R503"/>
  <c r="R506"/>
  <c r="H506"/>
  <c r="I506"/>
  <c r="F506"/>
  <c r="J506"/>
  <c r="I507"/>
  <c r="R507"/>
  <c r="F507"/>
  <c r="H507"/>
  <c r="J507"/>
  <c r="I509"/>
  <c r="R509"/>
  <c r="F509"/>
  <c r="H509"/>
  <c r="J509"/>
  <c r="H510"/>
  <c r="F510"/>
  <c r="J510"/>
  <c r="R510"/>
  <c r="I510"/>
  <c r="F511"/>
  <c r="R511"/>
  <c r="J511"/>
  <c r="H511"/>
  <c r="I511"/>
  <c r="R513"/>
  <c r="H513"/>
  <c r="J513"/>
  <c r="F513"/>
  <c r="I513"/>
  <c r="I514"/>
  <c r="H514"/>
  <c r="E514"/>
  <c r="X514" s="1"/>
  <c r="J514"/>
  <c r="R514"/>
  <c r="F514"/>
  <c r="I515"/>
  <c r="H515"/>
  <c r="E515"/>
  <c r="X515" s="1"/>
  <c r="F515"/>
  <c r="J515"/>
  <c r="R515"/>
  <c r="I518"/>
  <c r="J518"/>
  <c r="F518"/>
  <c r="H518"/>
  <c r="R518"/>
  <c r="R519"/>
  <c r="E519"/>
  <c r="X519" s="1"/>
  <c r="I519"/>
  <c r="J519"/>
  <c r="H519"/>
  <c r="F519"/>
  <c r="H522"/>
  <c r="R522"/>
  <c r="E522"/>
  <c r="X522" s="1"/>
  <c r="J522"/>
  <c r="F522"/>
  <c r="I522"/>
  <c r="I525"/>
  <c r="H525"/>
  <c r="R525"/>
  <c r="J525"/>
  <c r="F525"/>
  <c r="H526"/>
  <c r="F526"/>
  <c r="I526"/>
  <c r="J526"/>
  <c r="R526"/>
  <c r="H527"/>
  <c r="R527"/>
  <c r="J527"/>
  <c r="I527"/>
  <c r="F527"/>
  <c r="H529"/>
  <c r="J529"/>
  <c r="R529"/>
  <c r="F529"/>
  <c r="I529"/>
  <c r="H530"/>
  <c r="I530"/>
  <c r="J530"/>
  <c r="F530"/>
  <c r="R530"/>
  <c r="H531"/>
  <c r="I531"/>
  <c r="J531"/>
  <c r="R531"/>
  <c r="F531"/>
  <c r="R532"/>
  <c r="H532"/>
  <c r="F532"/>
  <c r="J532"/>
  <c r="I532"/>
  <c r="H534"/>
  <c r="F534"/>
  <c r="I534"/>
  <c r="R534"/>
  <c r="J534"/>
  <c r="I535"/>
  <c r="F535"/>
  <c r="H535"/>
  <c r="R535"/>
  <c r="J535"/>
  <c r="F538"/>
  <c r="I538"/>
  <c r="H538"/>
  <c r="R538"/>
  <c r="J538"/>
  <c r="I539"/>
  <c r="R539"/>
  <c r="J539"/>
  <c r="H539"/>
  <c r="F539"/>
  <c r="J541"/>
  <c r="I541"/>
  <c r="F541"/>
  <c r="H541"/>
  <c r="R541"/>
  <c r="I542"/>
  <c r="F542"/>
  <c r="R542"/>
  <c r="J542"/>
  <c r="H542"/>
  <c r="I543"/>
  <c r="F543"/>
  <c r="H543"/>
  <c r="R543"/>
  <c r="J543"/>
  <c r="J545"/>
  <c r="R545"/>
  <c r="H545"/>
  <c r="I545"/>
  <c r="F545"/>
  <c r="J546"/>
  <c r="R546"/>
  <c r="H546"/>
  <c r="F546"/>
  <c r="I546"/>
  <c r="E546"/>
  <c r="X546" s="1"/>
  <c r="E547"/>
  <c r="X547" s="1"/>
  <c r="I547"/>
  <c r="H547"/>
  <c r="J547"/>
  <c r="F547"/>
  <c r="R547"/>
  <c r="E549"/>
  <c r="X549" s="1"/>
  <c r="R549"/>
  <c r="H549"/>
  <c r="I549"/>
  <c r="J549"/>
  <c r="F549"/>
  <c r="R550"/>
  <c r="F550"/>
  <c r="I550"/>
  <c r="E550"/>
  <c r="X550"/>
  <c r="H550"/>
  <c r="J550"/>
  <c r="H551"/>
  <c r="E551"/>
  <c r="X551" s="1"/>
  <c r="R551"/>
  <c r="F551"/>
  <c r="I551"/>
  <c r="J551"/>
  <c r="I552"/>
  <c r="R552"/>
  <c r="F552"/>
  <c r="H552"/>
  <c r="J552"/>
  <c r="I554"/>
  <c r="J554"/>
  <c r="R554"/>
  <c r="H554"/>
  <c r="F554"/>
  <c r="J555"/>
  <c r="F555"/>
  <c r="E555"/>
  <c r="X555" s="1"/>
  <c r="R555"/>
  <c r="J557"/>
  <c r="I557"/>
  <c r="H557"/>
  <c r="E557"/>
  <c r="X557" s="1"/>
  <c r="F557"/>
  <c r="R557"/>
  <c r="R558"/>
  <c r="F558"/>
  <c r="J558"/>
  <c r="H558"/>
  <c r="E558"/>
  <c r="X558" s="1"/>
  <c r="I558"/>
  <c r="F559"/>
  <c r="E559"/>
  <c r="X559" s="1"/>
  <c r="J559"/>
  <c r="I559"/>
  <c r="R559"/>
  <c r="H559"/>
  <c r="F562"/>
  <c r="R562"/>
  <c r="J562"/>
  <c r="H562"/>
  <c r="E562"/>
  <c r="X562" s="1"/>
  <c r="I562"/>
  <c r="R563"/>
  <c r="J563"/>
  <c r="I563"/>
  <c r="E563"/>
  <c r="X563" s="1"/>
  <c r="H563"/>
  <c r="F563"/>
  <c r="E565"/>
  <c r="X565"/>
  <c r="F565"/>
  <c r="I565"/>
  <c r="J565"/>
  <c r="R565"/>
  <c r="H565"/>
  <c r="H567"/>
  <c r="R567"/>
  <c r="J567"/>
  <c r="F567"/>
  <c r="E567"/>
  <c r="X567" s="1"/>
  <c r="I567"/>
  <c r="I568"/>
  <c r="R568"/>
  <c r="J568"/>
  <c r="E568"/>
  <c r="X568" s="1"/>
  <c r="H568"/>
  <c r="F568"/>
  <c r="F569"/>
  <c r="R569"/>
  <c r="H569"/>
  <c r="I569"/>
  <c r="J569"/>
  <c r="J570"/>
  <c r="H570"/>
  <c r="E570"/>
  <c r="X570" s="1"/>
  <c r="I570"/>
  <c r="F570"/>
  <c r="R570"/>
  <c r="I571"/>
  <c r="H571"/>
  <c r="F571"/>
  <c r="J571"/>
  <c r="R571"/>
  <c r="I572"/>
  <c r="J572"/>
  <c r="R572"/>
  <c r="H572"/>
  <c r="E572"/>
  <c r="X572" s="1"/>
  <c r="F572"/>
  <c r="E573"/>
  <c r="X573" s="1"/>
  <c r="F573"/>
  <c r="E575"/>
  <c r="X575"/>
  <c r="I575"/>
  <c r="J581"/>
  <c r="E581"/>
  <c r="X581" s="1"/>
  <c r="I581"/>
  <c r="F581"/>
  <c r="R581"/>
  <c r="H581"/>
  <c r="R583"/>
  <c r="F583"/>
  <c r="J583"/>
  <c r="I583"/>
  <c r="H583"/>
  <c r="E583"/>
  <c r="X583" s="1"/>
  <c r="I585"/>
  <c r="J585"/>
  <c r="F585"/>
  <c r="R585"/>
  <c r="E585"/>
  <c r="X585" s="1"/>
  <c r="H585"/>
  <c r="E586"/>
  <c r="X586" s="1"/>
  <c r="J586"/>
  <c r="I586"/>
  <c r="H586"/>
  <c r="F586"/>
  <c r="R586"/>
  <c r="I588"/>
  <c r="J588"/>
  <c r="R588"/>
  <c r="H588"/>
  <c r="F588"/>
  <c r="E588"/>
  <c r="X588" s="1"/>
  <c r="E589"/>
  <c r="X589" s="1"/>
  <c r="J589"/>
  <c r="F589"/>
  <c r="I589"/>
  <c r="H589"/>
  <c r="R589"/>
  <c r="I591"/>
  <c r="E591"/>
  <c r="X591" s="1"/>
  <c r="F592"/>
  <c r="E592"/>
  <c r="X592" s="1"/>
  <c r="I592"/>
  <c r="H592"/>
  <c r="J592"/>
  <c r="R592"/>
  <c r="E593"/>
  <c r="X593" s="1"/>
  <c r="R593"/>
  <c r="I593"/>
  <c r="J593"/>
  <c r="H593"/>
  <c r="F593"/>
  <c r="I597"/>
  <c r="H597"/>
  <c r="F597"/>
  <c r="R597"/>
  <c r="J597"/>
  <c r="E597"/>
  <c r="X597" s="1"/>
  <c r="I599"/>
  <c r="E599"/>
  <c r="X599" s="1"/>
  <c r="R603"/>
  <c r="H603"/>
  <c r="F603"/>
  <c r="I603"/>
  <c r="E603"/>
  <c r="X603"/>
  <c r="J603"/>
  <c r="F605"/>
  <c r="H605"/>
  <c r="J605"/>
  <c r="R605"/>
  <c r="E605"/>
  <c r="X605" s="1"/>
  <c r="I605"/>
  <c r="R609"/>
  <c r="E609"/>
  <c r="X609" s="1"/>
  <c r="F609"/>
  <c r="I609"/>
  <c r="J609"/>
  <c r="H609"/>
  <c r="E611"/>
  <c r="X611" s="1"/>
  <c r="F611"/>
  <c r="H611"/>
  <c r="I611"/>
  <c r="R611"/>
  <c r="J611"/>
  <c r="I613"/>
  <c r="E613"/>
  <c r="X613" s="1"/>
  <c r="J613"/>
  <c r="F613"/>
  <c r="H613"/>
  <c r="R613"/>
  <c r="I615"/>
  <c r="H615"/>
  <c r="R615"/>
  <c r="J615"/>
  <c r="F615"/>
  <c r="E615"/>
  <c r="X615"/>
  <c r="H616"/>
  <c r="E616"/>
  <c r="X616" s="1"/>
  <c r="F616"/>
  <c r="J616"/>
  <c r="I616"/>
  <c r="R616"/>
  <c r="E617"/>
  <c r="X617" s="1"/>
  <c r="I617"/>
  <c r="R617"/>
  <c r="F617"/>
  <c r="H617"/>
  <c r="J617"/>
  <c r="I619"/>
  <c r="R619"/>
  <c r="H619"/>
  <c r="J619"/>
  <c r="E619"/>
  <c r="X619" s="1"/>
  <c r="F619"/>
  <c r="H621"/>
  <c r="E621"/>
  <c r="X621" s="1"/>
  <c r="F621"/>
  <c r="J621"/>
  <c r="I621"/>
  <c r="R621"/>
  <c r="H623"/>
  <c r="J623"/>
  <c r="R623"/>
  <c r="F623"/>
  <c r="E623"/>
  <c r="X623" s="1"/>
  <c r="I623"/>
  <c r="E625"/>
  <c r="X625" s="1"/>
  <c r="H625"/>
  <c r="J625"/>
  <c r="F625"/>
  <c r="R625"/>
  <c r="I625"/>
  <c r="E627"/>
  <c r="X627" s="1"/>
  <c r="R627"/>
  <c r="H627"/>
  <c r="J627"/>
  <c r="F627"/>
  <c r="I627"/>
  <c r="J628"/>
  <c r="R628"/>
  <c r="F628"/>
  <c r="H628"/>
  <c r="I628"/>
  <c r="E628"/>
  <c r="X628" s="1"/>
  <c r="H629"/>
  <c r="F629"/>
  <c r="J629"/>
  <c r="I629"/>
  <c r="R629"/>
  <c r="E629"/>
  <c r="X629" s="1"/>
  <c r="H631"/>
  <c r="E631"/>
  <c r="X631" s="1"/>
  <c r="E635"/>
  <c r="X635" s="1"/>
  <c r="J635"/>
  <c r="H635"/>
  <c r="I635"/>
  <c r="F635"/>
  <c r="R635"/>
  <c r="F637"/>
  <c r="H637"/>
  <c r="I637"/>
  <c r="E637"/>
  <c r="X637" s="1"/>
  <c r="J637"/>
  <c r="R637"/>
  <c r="J641"/>
  <c r="R641"/>
  <c r="F641"/>
  <c r="E641"/>
  <c r="X641" s="1"/>
  <c r="I641"/>
  <c r="H641"/>
  <c r="R643"/>
  <c r="E643"/>
  <c r="X643" s="1"/>
  <c r="E645"/>
  <c r="X645" s="1"/>
  <c r="I645"/>
  <c r="J645"/>
  <c r="F645"/>
  <c r="R645"/>
  <c r="H645"/>
  <c r="E648"/>
  <c r="X648" s="1"/>
  <c r="I648"/>
  <c r="H648"/>
  <c r="F648"/>
  <c r="J648"/>
  <c r="R648"/>
  <c r="J651"/>
  <c r="E651"/>
  <c r="X651" s="1"/>
  <c r="F651"/>
  <c r="I651"/>
  <c r="H651"/>
  <c r="R651"/>
  <c r="I653"/>
  <c r="H653"/>
  <c r="R653"/>
  <c r="J653"/>
  <c r="E653"/>
  <c r="X653" s="1"/>
  <c r="F653"/>
  <c r="R655"/>
  <c r="F655"/>
  <c r="H655"/>
  <c r="I655"/>
  <c r="J655"/>
  <c r="E655"/>
  <c r="X655" s="1"/>
  <c r="F657"/>
  <c r="R657"/>
  <c r="H657"/>
  <c r="I657"/>
  <c r="E657"/>
  <c r="X657"/>
  <c r="J657"/>
  <c r="H659"/>
  <c r="E659"/>
  <c r="X659" s="1"/>
  <c r="R659"/>
  <c r="J659"/>
  <c r="F659"/>
  <c r="I659"/>
  <c r="J660"/>
  <c r="R660"/>
  <c r="F660"/>
  <c r="I660"/>
  <c r="H660"/>
  <c r="E660"/>
  <c r="X660" s="1"/>
  <c r="H661"/>
  <c r="E661"/>
  <c r="X661" s="1"/>
  <c r="E663"/>
  <c r="X663" s="1"/>
  <c r="J663"/>
  <c r="F665"/>
  <c r="J665"/>
  <c r="I665"/>
  <c r="R665"/>
  <c r="E665"/>
  <c r="X665" s="1"/>
  <c r="H665"/>
  <c r="R667"/>
  <c r="E667"/>
  <c r="X667" s="1"/>
  <c r="H667"/>
  <c r="I667"/>
  <c r="J667"/>
  <c r="F667"/>
  <c r="H671"/>
  <c r="E671"/>
  <c r="X671" s="1"/>
  <c r="E673"/>
  <c r="X673" s="1"/>
  <c r="J673"/>
  <c r="F673"/>
  <c r="R673"/>
  <c r="I673"/>
  <c r="H673"/>
  <c r="J675"/>
  <c r="H675"/>
  <c r="I675"/>
  <c r="R675"/>
  <c r="E675"/>
  <c r="X675"/>
  <c r="F675"/>
  <c r="E677"/>
  <c r="X677" s="1"/>
  <c r="R677"/>
  <c r="R679"/>
  <c r="E679"/>
  <c r="X679" s="1"/>
  <c r="F680"/>
  <c r="I680"/>
  <c r="J680"/>
  <c r="R680"/>
  <c r="E680"/>
  <c r="X680" s="1"/>
  <c r="H680"/>
  <c r="I681"/>
  <c r="H681"/>
  <c r="E681"/>
  <c r="X681"/>
  <c r="F681"/>
  <c r="J681"/>
  <c r="R681"/>
  <c r="J682"/>
  <c r="F682"/>
  <c r="R682"/>
  <c r="I682"/>
  <c r="H682"/>
  <c r="E682"/>
  <c r="X682" s="1"/>
  <c r="F684"/>
  <c r="J684"/>
  <c r="I684"/>
  <c r="R684"/>
  <c r="H684"/>
  <c r="E684"/>
  <c r="X684" s="1"/>
  <c r="I685"/>
  <c r="F685"/>
  <c r="H685"/>
  <c r="R685"/>
  <c r="J685"/>
  <c r="E685"/>
  <c r="X685" s="1"/>
  <c r="R687"/>
  <c r="H687"/>
  <c r="F687"/>
  <c r="J687"/>
  <c r="I687"/>
  <c r="I688"/>
  <c r="F688"/>
  <c r="R688"/>
  <c r="E688"/>
  <c r="X688" s="1"/>
  <c r="J688"/>
  <c r="H688"/>
  <c r="F689"/>
  <c r="I689"/>
  <c r="J689"/>
  <c r="R689"/>
  <c r="H689"/>
  <c r="E689"/>
  <c r="X689"/>
  <c r="E690"/>
  <c r="X690" s="1"/>
  <c r="H690"/>
  <c r="F690"/>
  <c r="R690"/>
  <c r="I690"/>
  <c r="J690"/>
  <c r="R691"/>
  <c r="E691"/>
  <c r="X691" s="1"/>
  <c r="F691"/>
  <c r="J691"/>
  <c r="I691"/>
  <c r="H691"/>
  <c r="F692"/>
  <c r="I692"/>
  <c r="E692"/>
  <c r="X692" s="1"/>
  <c r="H692"/>
  <c r="J692"/>
  <c r="R692"/>
  <c r="H693"/>
  <c r="J693"/>
  <c r="E693"/>
  <c r="X693" s="1"/>
  <c r="F693"/>
  <c r="I693"/>
  <c r="R693"/>
  <c r="R695"/>
  <c r="E695"/>
  <c r="X695" s="1"/>
  <c r="J696"/>
  <c r="E696"/>
  <c r="X696" s="1"/>
  <c r="I696"/>
  <c r="H696"/>
  <c r="R696"/>
  <c r="F696"/>
  <c r="F697"/>
  <c r="E697"/>
  <c r="X697" s="1"/>
  <c r="I697"/>
  <c r="J697"/>
  <c r="R697"/>
  <c r="H697"/>
  <c r="F698"/>
  <c r="R698"/>
  <c r="J698"/>
  <c r="I698"/>
  <c r="E698"/>
  <c r="X698" s="1"/>
  <c r="H698"/>
  <c r="F699"/>
  <c r="R699"/>
  <c r="H699"/>
  <c r="E699"/>
  <c r="X699" s="1"/>
  <c r="J699"/>
  <c r="I699"/>
  <c r="E700"/>
  <c r="X700" s="1"/>
  <c r="R700"/>
  <c r="J700"/>
  <c r="F700"/>
  <c r="I700"/>
  <c r="H700"/>
  <c r="E701"/>
  <c r="X701" s="1"/>
  <c r="H701"/>
  <c r="R701"/>
  <c r="J701"/>
  <c r="F701"/>
  <c r="I701"/>
  <c r="J702"/>
  <c r="I702"/>
  <c r="H702"/>
  <c r="R702"/>
  <c r="F702"/>
  <c r="I703"/>
  <c r="H703"/>
  <c r="E703"/>
  <c r="X703" s="1"/>
  <c r="J703"/>
  <c r="F703"/>
  <c r="R703"/>
  <c r="H704"/>
  <c r="E704"/>
  <c r="X704"/>
  <c r="I704"/>
  <c r="J704"/>
  <c r="R704"/>
  <c r="F704"/>
  <c r="F705"/>
  <c r="I705"/>
  <c r="J705"/>
  <c r="R705"/>
  <c r="H705"/>
  <c r="H706"/>
  <c r="R706"/>
  <c r="I706"/>
  <c r="F706"/>
  <c r="J706"/>
  <c r="E706"/>
  <c r="X706"/>
  <c r="H707"/>
  <c r="F707"/>
  <c r="J707"/>
  <c r="I707"/>
  <c r="R707"/>
  <c r="E708"/>
  <c r="X708" s="1"/>
  <c r="H708"/>
  <c r="R708"/>
  <c r="F708"/>
  <c r="J708"/>
  <c r="I708"/>
  <c r="E709"/>
  <c r="X709" s="1"/>
  <c r="J709"/>
  <c r="J710"/>
  <c r="H710"/>
  <c r="R710"/>
  <c r="I710"/>
  <c r="F710"/>
  <c r="E710"/>
  <c r="X710" s="1"/>
  <c r="E711"/>
  <c r="X711" s="1"/>
  <c r="F711"/>
  <c r="E712"/>
  <c r="X712" s="1"/>
  <c r="R712"/>
  <c r="H712"/>
  <c r="I712"/>
  <c r="J712"/>
  <c r="F712"/>
  <c r="H713"/>
  <c r="F713"/>
  <c r="R713"/>
  <c r="E713"/>
  <c r="X713" s="1"/>
  <c r="J713"/>
  <c r="I713"/>
  <c r="F714"/>
  <c r="E714"/>
  <c r="X714" s="1"/>
  <c r="R714"/>
  <c r="H714"/>
  <c r="J714"/>
  <c r="I714"/>
  <c r="H715"/>
  <c r="I715"/>
  <c r="J715"/>
  <c r="F715"/>
  <c r="E715"/>
  <c r="X715" s="1"/>
  <c r="R715"/>
  <c r="E717"/>
  <c r="X717" s="1"/>
  <c r="H717"/>
  <c r="R718"/>
  <c r="F718"/>
  <c r="I718"/>
  <c r="H718"/>
  <c r="E718"/>
  <c r="X718" s="1"/>
  <c r="J718"/>
  <c r="F719"/>
  <c r="E719"/>
  <c r="X719" s="1"/>
  <c r="F720"/>
  <c r="I720"/>
  <c r="E720"/>
  <c r="X720" s="1"/>
  <c r="J720"/>
  <c r="H720"/>
  <c r="R720"/>
  <c r="F721"/>
  <c r="E721"/>
  <c r="X721" s="1"/>
  <c r="I721"/>
  <c r="H721"/>
  <c r="R721"/>
  <c r="J721"/>
  <c r="H722"/>
  <c r="I722"/>
  <c r="J722"/>
  <c r="E722"/>
  <c r="X722" s="1"/>
  <c r="F722"/>
  <c r="R722"/>
  <c r="E723"/>
  <c r="X723" s="1"/>
  <c r="H723"/>
  <c r="R723"/>
  <c r="F723"/>
  <c r="J723"/>
  <c r="I723"/>
  <c r="F724"/>
  <c r="J724"/>
  <c r="R724"/>
  <c r="E724"/>
  <c r="X724" s="1"/>
  <c r="I724"/>
  <c r="H724"/>
  <c r="R725"/>
  <c r="H725"/>
  <c r="I725"/>
  <c r="E725"/>
  <c r="X725" s="1"/>
  <c r="F725"/>
  <c r="J725"/>
  <c r="I726"/>
  <c r="H726"/>
  <c r="F726"/>
  <c r="E726"/>
  <c r="X726" s="1"/>
  <c r="R726"/>
  <c r="J726"/>
  <c r="I727"/>
  <c r="H727"/>
  <c r="F727"/>
  <c r="R727"/>
  <c r="J727"/>
  <c r="E727"/>
  <c r="X727" s="1"/>
  <c r="E728"/>
  <c r="X728" s="1"/>
  <c r="H728"/>
  <c r="F728"/>
  <c r="J728"/>
  <c r="I728"/>
  <c r="R728"/>
  <c r="J729"/>
  <c r="F729"/>
  <c r="E729"/>
  <c r="X729"/>
  <c r="I730"/>
  <c r="F730"/>
  <c r="H730"/>
  <c r="E730"/>
  <c r="X730" s="1"/>
  <c r="J730"/>
  <c r="R730"/>
  <c r="F731"/>
  <c r="R731"/>
  <c r="E731"/>
  <c r="X731" s="1"/>
  <c r="I731"/>
  <c r="H731"/>
  <c r="J731"/>
  <c r="I732"/>
  <c r="F732"/>
  <c r="E732"/>
  <c r="X732" s="1"/>
  <c r="R732"/>
  <c r="J732"/>
  <c r="H732"/>
  <c r="H733"/>
  <c r="F733"/>
  <c r="E733"/>
  <c r="X733" s="1"/>
  <c r="J733"/>
  <c r="R733"/>
  <c r="I733"/>
  <c r="E734"/>
  <c r="X734" s="1"/>
  <c r="H734"/>
  <c r="I734"/>
  <c r="R734"/>
  <c r="F734"/>
  <c r="J734"/>
  <c r="H735"/>
  <c r="J735"/>
  <c r="E735"/>
  <c r="X735" s="1"/>
  <c r="I735"/>
  <c r="F735"/>
  <c r="R735"/>
  <c r="E736"/>
  <c r="X736"/>
  <c r="H736"/>
  <c r="R736"/>
  <c r="I736"/>
  <c r="J736"/>
  <c r="F736"/>
  <c r="E738"/>
  <c r="X738" s="1"/>
  <c r="I738"/>
  <c r="R738"/>
  <c r="F738"/>
  <c r="H738"/>
  <c r="J738"/>
  <c r="I739"/>
  <c r="F739"/>
  <c r="E739"/>
  <c r="X739"/>
  <c r="R739"/>
  <c r="J739"/>
  <c r="H739"/>
  <c r="E740"/>
  <c r="X740" s="1"/>
  <c r="J740"/>
  <c r="R740"/>
  <c r="I740"/>
  <c r="F740"/>
  <c r="H740"/>
  <c r="F741"/>
  <c r="I741"/>
  <c r="R741"/>
  <c r="H741"/>
  <c r="J741"/>
  <c r="I742"/>
  <c r="F742"/>
  <c r="J742"/>
  <c r="H742"/>
  <c r="E742"/>
  <c r="X742" s="1"/>
  <c r="R742"/>
  <c r="E743"/>
  <c r="X743" s="1"/>
  <c r="H743"/>
  <c r="F743"/>
  <c r="R743"/>
  <c r="J743"/>
  <c r="I743"/>
  <c r="H744"/>
  <c r="I744"/>
  <c r="R744"/>
  <c r="J744"/>
  <c r="F744"/>
  <c r="E744"/>
  <c r="X744"/>
  <c r="F745"/>
  <c r="E745"/>
  <c r="X745" s="1"/>
  <c r="I746"/>
  <c r="H746"/>
  <c r="F746"/>
  <c r="R746"/>
  <c r="E746"/>
  <c r="X746" s="1"/>
  <c r="J746"/>
  <c r="F747"/>
  <c r="J747"/>
  <c r="E747"/>
  <c r="X747"/>
  <c r="H747"/>
  <c r="R747"/>
  <c r="I747"/>
  <c r="R749"/>
  <c r="E749"/>
  <c r="X749" s="1"/>
  <c r="F750"/>
  <c r="R750"/>
  <c r="I750"/>
  <c r="E750"/>
  <c r="X750" s="1"/>
  <c r="J750"/>
  <c r="H750"/>
  <c r="R751"/>
  <c r="E751"/>
  <c r="X751" s="1"/>
  <c r="I752"/>
  <c r="H752"/>
  <c r="J752"/>
  <c r="F752"/>
  <c r="R752"/>
  <c r="E752"/>
  <c r="X752" s="1"/>
  <c r="R754"/>
  <c r="J754"/>
  <c r="E754"/>
  <c r="X754" s="1"/>
  <c r="I754"/>
  <c r="H754"/>
  <c r="F754"/>
  <c r="F755"/>
  <c r="E755"/>
  <c r="X755" s="1"/>
  <c r="H755"/>
  <c r="J755"/>
  <c r="R755"/>
  <c r="I755"/>
  <c r="E756"/>
  <c r="X756" s="1"/>
  <c r="H756"/>
  <c r="H757"/>
  <c r="E757"/>
  <c r="X757" s="1"/>
  <c r="R757"/>
  <c r="J757"/>
  <c r="I757"/>
  <c r="F757"/>
  <c r="R758"/>
  <c r="E758"/>
  <c r="X758" s="1"/>
  <c r="I758"/>
  <c r="J758"/>
  <c r="H758"/>
  <c r="F758"/>
  <c r="H759"/>
  <c r="J759"/>
  <c r="E759"/>
  <c r="X759" s="1"/>
  <c r="R759"/>
  <c r="I759"/>
  <c r="F759"/>
  <c r="E760"/>
  <c r="X760" s="1"/>
  <c r="H760"/>
  <c r="R760"/>
  <c r="F760"/>
  <c r="J760"/>
  <c r="I760"/>
  <c r="I762"/>
  <c r="R762"/>
  <c r="H762"/>
  <c r="J762"/>
  <c r="F762"/>
  <c r="E762"/>
  <c r="X762" s="1"/>
  <c r="I763"/>
  <c r="E763"/>
  <c r="X763" s="1"/>
  <c r="R763"/>
  <c r="F763"/>
  <c r="H763"/>
  <c r="J763"/>
  <c r="J764"/>
  <c r="R764"/>
  <c r="H764"/>
  <c r="E764"/>
  <c r="X764" s="1"/>
  <c r="I764"/>
  <c r="F764"/>
  <c r="R765"/>
  <c r="E765"/>
  <c r="X765" s="1"/>
  <c r="R766"/>
  <c r="E766"/>
  <c r="X766" s="1"/>
  <c r="H767"/>
  <c r="E767"/>
  <c r="X767" s="1"/>
  <c r="R767"/>
  <c r="F767"/>
  <c r="I767"/>
  <c r="J767"/>
  <c r="R768"/>
  <c r="I768"/>
  <c r="J768"/>
  <c r="H768"/>
  <c r="F768"/>
  <c r="E768"/>
  <c r="X768" s="1"/>
  <c r="F769"/>
  <c r="I769"/>
  <c r="E769"/>
  <c r="X769" s="1"/>
  <c r="J769"/>
  <c r="H769"/>
  <c r="R769"/>
  <c r="J770"/>
  <c r="R770"/>
  <c r="I770"/>
  <c r="H770"/>
  <c r="F770"/>
  <c r="E770"/>
  <c r="X770" s="1"/>
  <c r="R771"/>
  <c r="H771"/>
  <c r="I771"/>
  <c r="J771"/>
  <c r="F771"/>
  <c r="E771"/>
  <c r="X771" s="1"/>
  <c r="R772"/>
  <c r="H772"/>
  <c r="F772"/>
  <c r="I772"/>
  <c r="J772"/>
  <c r="E772"/>
  <c r="X772" s="1"/>
  <c r="R775"/>
  <c r="H775"/>
  <c r="J775"/>
  <c r="E775"/>
  <c r="X775" s="1"/>
  <c r="F775"/>
  <c r="I775"/>
  <c r="F776"/>
  <c r="H776"/>
  <c r="J776"/>
  <c r="I776"/>
  <c r="R776"/>
  <c r="E776"/>
  <c r="X776" s="1"/>
  <c r="R777"/>
  <c r="I777"/>
  <c r="H777"/>
  <c r="J777"/>
  <c r="F777"/>
  <c r="E777"/>
  <c r="X777" s="1"/>
  <c r="I778"/>
  <c r="H778"/>
  <c r="F778"/>
  <c r="E778"/>
  <c r="X778" s="1"/>
  <c r="R778"/>
  <c r="J778"/>
  <c r="J779"/>
  <c r="R779"/>
  <c r="E779"/>
  <c r="X779" s="1"/>
  <c r="I779"/>
  <c r="F779"/>
  <c r="H779"/>
  <c r="I780"/>
  <c r="J780"/>
  <c r="F780"/>
  <c r="H780"/>
  <c r="R780"/>
  <c r="E780"/>
  <c r="X780" s="1"/>
  <c r="I781"/>
  <c r="F781"/>
  <c r="R781"/>
  <c r="H781"/>
  <c r="E781"/>
  <c r="X781" s="1"/>
  <c r="J781"/>
  <c r="E782"/>
  <c r="X782" s="1"/>
  <c r="R782"/>
  <c r="F783"/>
  <c r="H783"/>
  <c r="I783"/>
  <c r="R783"/>
  <c r="J783"/>
  <c r="E783"/>
  <c r="X783" s="1"/>
  <c r="H784"/>
  <c r="F784"/>
  <c r="J784"/>
  <c r="I784"/>
  <c r="R784"/>
  <c r="E784"/>
  <c r="X784" s="1"/>
  <c r="I785"/>
  <c r="F785"/>
  <c r="H785"/>
  <c r="E785"/>
  <c r="X785" s="1"/>
  <c r="J785"/>
  <c r="R785"/>
  <c r="J786"/>
  <c r="R786"/>
  <c r="E786"/>
  <c r="X786" s="1"/>
  <c r="I786"/>
  <c r="F786"/>
  <c r="H786"/>
  <c r="H787"/>
  <c r="F787"/>
  <c r="J787"/>
  <c r="E787"/>
  <c r="X787" s="1"/>
  <c r="R787"/>
  <c r="I787"/>
  <c r="E788"/>
  <c r="X788" s="1"/>
  <c r="I788"/>
  <c r="J788"/>
  <c r="H788"/>
  <c r="R788"/>
  <c r="F788"/>
  <c r="R789"/>
  <c r="H789"/>
  <c r="E789"/>
  <c r="X789" s="1"/>
  <c r="J789"/>
  <c r="I789"/>
  <c r="F789"/>
  <c r="F790"/>
  <c r="H790"/>
  <c r="I790"/>
  <c r="R790"/>
  <c r="J790"/>
  <c r="E790"/>
  <c r="X790" s="1"/>
  <c r="J791"/>
  <c r="R791"/>
  <c r="F791"/>
  <c r="H791"/>
  <c r="I791"/>
  <c r="E791"/>
  <c r="X791" s="1"/>
  <c r="E792"/>
  <c r="X792" s="1"/>
  <c r="I792"/>
  <c r="J792"/>
  <c r="F792"/>
  <c r="R792"/>
  <c r="H792"/>
  <c r="I794"/>
  <c r="R794"/>
  <c r="J794"/>
  <c r="F794"/>
  <c r="H794"/>
  <c r="J795"/>
  <c r="R795"/>
  <c r="I795"/>
  <c r="H795"/>
  <c r="F795"/>
  <c r="E795"/>
  <c r="X795" s="1"/>
  <c r="H796"/>
  <c r="R796"/>
  <c r="F796"/>
  <c r="I796"/>
  <c r="E796"/>
  <c r="X796" s="1"/>
  <c r="J796"/>
  <c r="E797"/>
  <c r="X797" s="1"/>
  <c r="R797"/>
  <c r="F797"/>
  <c r="I797"/>
  <c r="J797"/>
  <c r="H797"/>
  <c r="E798"/>
  <c r="X798" s="1"/>
  <c r="J798"/>
  <c r="F799"/>
  <c r="I799"/>
  <c r="E799"/>
  <c r="X799" s="1"/>
  <c r="J799"/>
  <c r="H799"/>
  <c r="R799"/>
  <c r="I800"/>
  <c r="H800"/>
  <c r="E800"/>
  <c r="X800" s="1"/>
  <c r="J800"/>
  <c r="R800"/>
  <c r="F800"/>
  <c r="H801"/>
  <c r="R801"/>
  <c r="F801"/>
  <c r="J801"/>
  <c r="I801"/>
  <c r="E801"/>
  <c r="X801"/>
  <c r="I802"/>
  <c r="E802"/>
  <c r="X802" s="1"/>
  <c r="J802"/>
  <c r="H802"/>
  <c r="F802"/>
  <c r="R802"/>
  <c r="E803"/>
  <c r="X803" s="1"/>
  <c r="R803"/>
  <c r="H803"/>
  <c r="J803"/>
  <c r="I803"/>
  <c r="F803"/>
  <c r="R804"/>
  <c r="I804"/>
  <c r="J804"/>
  <c r="E804"/>
  <c r="X804" s="1"/>
  <c r="F804"/>
  <c r="H804"/>
  <c r="H805"/>
  <c r="E805"/>
  <c r="X805"/>
  <c r="I805"/>
  <c r="F805"/>
  <c r="J805"/>
  <c r="R805"/>
  <c r="R806"/>
  <c r="I806"/>
  <c r="J806"/>
  <c r="F806"/>
  <c r="E806"/>
  <c r="X806" s="1"/>
  <c r="H806"/>
  <c r="F808"/>
  <c r="R808"/>
  <c r="H808"/>
  <c r="J808"/>
  <c r="E808"/>
  <c r="X808"/>
  <c r="I808"/>
  <c r="E809"/>
  <c r="X809" s="1"/>
  <c r="J809"/>
  <c r="F809"/>
  <c r="R809"/>
  <c r="H809"/>
  <c r="I809"/>
  <c r="I811"/>
  <c r="F811"/>
  <c r="E811"/>
  <c r="X811" s="1"/>
  <c r="H811"/>
  <c r="J811"/>
  <c r="R811"/>
  <c r="I812"/>
  <c r="J812"/>
  <c r="H812"/>
  <c r="F812"/>
  <c r="R812"/>
  <c r="E812"/>
  <c r="X812" s="1"/>
  <c r="J814"/>
  <c r="F814"/>
  <c r="R814"/>
  <c r="I814"/>
  <c r="H814"/>
  <c r="E814"/>
  <c r="X814" s="1"/>
  <c r="E815"/>
  <c r="X815"/>
  <c r="I815"/>
  <c r="F815"/>
  <c r="R815"/>
  <c r="J815"/>
  <c r="H815"/>
  <c r="H818"/>
  <c r="R818"/>
  <c r="F818"/>
  <c r="J818"/>
  <c r="I818"/>
  <c r="E818"/>
  <c r="X818" s="1"/>
  <c r="H819"/>
  <c r="I819"/>
  <c r="R819"/>
  <c r="J819"/>
  <c r="E819"/>
  <c r="X819" s="1"/>
  <c r="F819"/>
  <c r="R820"/>
  <c r="H820"/>
  <c r="F820"/>
  <c r="E820"/>
  <c r="X820" s="1"/>
  <c r="I820"/>
  <c r="J820"/>
  <c r="J821"/>
  <c r="I821"/>
  <c r="F821"/>
  <c r="R821"/>
  <c r="H821"/>
  <c r="E823"/>
  <c r="X823" s="1"/>
  <c r="F823"/>
  <c r="H823"/>
  <c r="R823"/>
  <c r="J823"/>
  <c r="I823"/>
  <c r="H824"/>
  <c r="J824"/>
  <c r="I824"/>
  <c r="R824"/>
  <c r="F824"/>
  <c r="E824"/>
  <c r="X824" s="1"/>
  <c r="J825"/>
  <c r="F825"/>
  <c r="R825"/>
  <c r="H825"/>
  <c r="I825"/>
  <c r="E826"/>
  <c r="X826" s="1"/>
  <c r="H826"/>
  <c r="J826"/>
  <c r="I826"/>
  <c r="F826"/>
  <c r="R826"/>
  <c r="F827"/>
  <c r="H827"/>
  <c r="R827"/>
  <c r="I827"/>
  <c r="J827"/>
  <c r="E827"/>
  <c r="X827" s="1"/>
  <c r="F828"/>
  <c r="E828"/>
  <c r="X828" s="1"/>
  <c r="J829"/>
  <c r="R829"/>
  <c r="F829"/>
  <c r="I829"/>
  <c r="H829"/>
  <c r="E829"/>
  <c r="X829" s="1"/>
  <c r="I830"/>
  <c r="R830"/>
  <c r="H830"/>
  <c r="F830"/>
  <c r="J830"/>
  <c r="E830"/>
  <c r="X830" s="1"/>
  <c r="F831"/>
  <c r="H831"/>
  <c r="I831"/>
  <c r="E831"/>
  <c r="X831" s="1"/>
  <c r="J831"/>
  <c r="R831"/>
  <c r="I833"/>
  <c r="H833"/>
  <c r="R833"/>
  <c r="F833"/>
  <c r="E833"/>
  <c r="X833" s="1"/>
  <c r="J833"/>
  <c r="F834"/>
  <c r="I834"/>
  <c r="J834"/>
  <c r="R834"/>
  <c r="E834"/>
  <c r="X834" s="1"/>
  <c r="H834"/>
  <c r="E837"/>
  <c r="X837" s="1"/>
  <c r="F837"/>
  <c r="R837"/>
  <c r="I837"/>
  <c r="H837"/>
  <c r="J837"/>
  <c r="F839"/>
  <c r="R839"/>
  <c r="H839"/>
  <c r="I839"/>
  <c r="J839"/>
  <c r="E841"/>
  <c r="X841" s="1"/>
  <c r="I841"/>
  <c r="J841"/>
  <c r="H841"/>
  <c r="R841"/>
  <c r="F841"/>
  <c r="R842"/>
  <c r="E842"/>
  <c r="X842" s="1"/>
  <c r="H842"/>
  <c r="F842"/>
  <c r="I842"/>
  <c r="J842"/>
  <c r="J843"/>
  <c r="F843"/>
  <c r="I843"/>
  <c r="R843"/>
  <c r="H843"/>
  <c r="E843"/>
  <c r="X843" s="1"/>
  <c r="R845"/>
  <c r="H845"/>
  <c r="E845"/>
  <c r="X845" s="1"/>
  <c r="J845"/>
  <c r="F845"/>
  <c r="I845"/>
  <c r="E847"/>
  <c r="X847" s="1"/>
  <c r="R847"/>
  <c r="F847"/>
  <c r="J847"/>
  <c r="H847"/>
  <c r="I847"/>
  <c r="H848"/>
  <c r="J848"/>
  <c r="E848"/>
  <c r="X848"/>
  <c r="R848"/>
  <c r="F848"/>
  <c r="I848"/>
  <c r="E849"/>
  <c r="X849" s="1"/>
  <c r="J849"/>
  <c r="R849"/>
  <c r="F849"/>
  <c r="H849"/>
  <c r="I849"/>
  <c r="J850"/>
  <c r="R850"/>
  <c r="E850"/>
  <c r="X850" s="1"/>
  <c r="I851"/>
  <c r="E851"/>
  <c r="X851" s="1"/>
  <c r="F854"/>
  <c r="I854"/>
  <c r="H854"/>
  <c r="E854"/>
  <c r="X854" s="1"/>
  <c r="R854"/>
  <c r="J854"/>
  <c r="E855"/>
  <c r="X855" s="1"/>
  <c r="H855"/>
  <c r="F855"/>
  <c r="I855"/>
  <c r="J855"/>
  <c r="R855"/>
  <c r="I856"/>
  <c r="E856"/>
  <c r="X856" s="1"/>
  <c r="F856"/>
  <c r="J856"/>
  <c r="H856"/>
  <c r="R856"/>
  <c r="E859"/>
  <c r="X859"/>
  <c r="R859"/>
  <c r="I859"/>
  <c r="H859"/>
  <c r="J859"/>
  <c r="F859"/>
  <c r="J860"/>
  <c r="H860"/>
  <c r="E860"/>
  <c r="X860" s="1"/>
  <c r="I860"/>
  <c r="R860"/>
  <c r="F860"/>
  <c r="H861"/>
  <c r="E861"/>
  <c r="X861" s="1"/>
  <c r="J861"/>
  <c r="R861"/>
  <c r="I861"/>
  <c r="F861"/>
  <c r="F863"/>
  <c r="H863"/>
  <c r="E863"/>
  <c r="X863" s="1"/>
  <c r="J863"/>
  <c r="R863"/>
  <c r="I863"/>
  <c r="E864"/>
  <c r="X864" s="1"/>
  <c r="J864"/>
  <c r="F864"/>
  <c r="H864"/>
  <c r="I864"/>
  <c r="R864"/>
  <c r="E866"/>
  <c r="X866" s="1"/>
  <c r="J866"/>
  <c r="F868"/>
  <c r="E868"/>
  <c r="X868" s="1"/>
  <c r="H871"/>
  <c r="E871"/>
  <c r="X871"/>
  <c r="I872"/>
  <c r="F872"/>
  <c r="E872"/>
  <c r="X872" s="1"/>
  <c r="R872"/>
  <c r="H872"/>
  <c r="J872"/>
  <c r="R875"/>
  <c r="J875"/>
  <c r="E875"/>
  <c r="X875" s="1"/>
  <c r="I875"/>
  <c r="H875"/>
  <c r="F875"/>
  <c r="J876"/>
  <c r="R876"/>
  <c r="E876"/>
  <c r="X876"/>
  <c r="F876"/>
  <c r="I876"/>
  <c r="H876"/>
  <c r="I877"/>
  <c r="R877"/>
  <c r="F877"/>
  <c r="E877"/>
  <c r="X877"/>
  <c r="H877"/>
  <c r="J877"/>
  <c r="F879"/>
  <c r="J879"/>
  <c r="R879"/>
  <c r="I879"/>
  <c r="H879"/>
  <c r="E879"/>
  <c r="X879" s="1"/>
  <c r="F880"/>
  <c r="J880"/>
  <c r="E880"/>
  <c r="X880" s="1"/>
  <c r="H880"/>
  <c r="R880"/>
  <c r="I880"/>
  <c r="R881"/>
  <c r="I881"/>
  <c r="H881"/>
  <c r="F881"/>
  <c r="J881"/>
  <c r="E884"/>
  <c r="X884" s="1"/>
  <c r="F884"/>
  <c r="J884"/>
  <c r="R884"/>
  <c r="H884"/>
  <c r="I884"/>
  <c r="E885"/>
  <c r="X885" s="1"/>
  <c r="H885"/>
  <c r="J885"/>
  <c r="I885"/>
  <c r="R885"/>
  <c r="F885"/>
  <c r="J886"/>
  <c r="I886"/>
  <c r="R886"/>
  <c r="F886"/>
  <c r="H886"/>
  <c r="H888"/>
  <c r="R888"/>
  <c r="F888"/>
  <c r="E888"/>
  <c r="X888" s="1"/>
  <c r="J888"/>
  <c r="I888"/>
  <c r="I889"/>
  <c r="E889"/>
  <c r="X889" s="1"/>
  <c r="F889"/>
  <c r="J889"/>
  <c r="H889"/>
  <c r="R889"/>
  <c r="E890"/>
  <c r="X890" s="1"/>
  <c r="J890"/>
  <c r="F892"/>
  <c r="R892"/>
  <c r="I892"/>
  <c r="E892"/>
  <c r="X892" s="1"/>
  <c r="J892"/>
  <c r="H892"/>
  <c r="H893"/>
  <c r="F893"/>
  <c r="J893"/>
  <c r="I893"/>
  <c r="E893"/>
  <c r="X893" s="1"/>
  <c r="R893"/>
  <c r="H895"/>
  <c r="I895"/>
  <c r="E895"/>
  <c r="X895" s="1"/>
  <c r="R895"/>
  <c r="J895"/>
  <c r="F895"/>
  <c r="E896"/>
  <c r="X896" s="1"/>
  <c r="I896"/>
  <c r="J896"/>
  <c r="F896"/>
  <c r="H896"/>
  <c r="R896"/>
  <c r="F897"/>
  <c r="H897"/>
  <c r="I897"/>
  <c r="R897"/>
  <c r="E897"/>
  <c r="X897" s="1"/>
  <c r="J897"/>
  <c r="H898"/>
  <c r="F898"/>
  <c r="J898"/>
  <c r="I898"/>
  <c r="E898"/>
  <c r="X898" s="1"/>
  <c r="R898"/>
  <c r="H900"/>
  <c r="I900"/>
  <c r="R900"/>
  <c r="J900"/>
  <c r="F900"/>
  <c r="E900"/>
  <c r="X900" s="1"/>
  <c r="J901"/>
  <c r="I901"/>
  <c r="H901"/>
  <c r="R901"/>
  <c r="F901"/>
  <c r="E901"/>
  <c r="X901" s="1"/>
  <c r="J902"/>
  <c r="F902"/>
  <c r="H902"/>
  <c r="I902"/>
  <c r="R902"/>
  <c r="E902"/>
  <c r="X902" s="1"/>
  <c r="F903"/>
  <c r="R903"/>
  <c r="H903"/>
  <c r="J903"/>
  <c r="E903"/>
  <c r="X903" s="1"/>
  <c r="I903"/>
  <c r="E904"/>
  <c r="X904" s="1"/>
  <c r="I904"/>
  <c r="F904"/>
  <c r="R904"/>
  <c r="J904"/>
  <c r="H904"/>
  <c r="H905"/>
  <c r="R905"/>
  <c r="I905"/>
  <c r="E905"/>
  <c r="X905" s="1"/>
  <c r="F905"/>
  <c r="J905"/>
  <c r="J907"/>
  <c r="E907"/>
  <c r="X907"/>
  <c r="R907"/>
  <c r="I907"/>
  <c r="F907"/>
  <c r="H907"/>
  <c r="E908"/>
  <c r="X908" s="1"/>
  <c r="H908"/>
  <c r="J908"/>
  <c r="F908"/>
  <c r="I908"/>
  <c r="R908"/>
  <c r="I909"/>
  <c r="R909"/>
  <c r="J909"/>
  <c r="H909"/>
  <c r="E909"/>
  <c r="X909" s="1"/>
  <c r="F909"/>
  <c r="F912"/>
  <c r="R912"/>
  <c r="H912"/>
  <c r="I912"/>
  <c r="E912"/>
  <c r="X912" s="1"/>
  <c r="J912"/>
  <c r="I914"/>
  <c r="J914"/>
  <c r="H916"/>
  <c r="E916"/>
  <c r="X916" s="1"/>
  <c r="R916"/>
  <c r="F916"/>
  <c r="I916"/>
  <c r="J916"/>
  <c r="I918"/>
  <c r="J918"/>
  <c r="E918"/>
  <c r="X918" s="1"/>
  <c r="R918"/>
  <c r="H918"/>
  <c r="F918"/>
  <c r="H919"/>
  <c r="I919"/>
  <c r="R919"/>
  <c r="F919"/>
  <c r="J919"/>
  <c r="E919"/>
  <c r="X919" s="1"/>
  <c r="J920"/>
  <c r="E920"/>
  <c r="X920" s="1"/>
  <c r="I920"/>
  <c r="F920"/>
  <c r="R920"/>
  <c r="H920"/>
  <c r="E921"/>
  <c r="X921" s="1"/>
  <c r="R921"/>
  <c r="H921"/>
  <c r="F921"/>
  <c r="I921"/>
  <c r="J921"/>
  <c r="H923"/>
  <c r="E923"/>
  <c r="X923" s="1"/>
  <c r="F923"/>
  <c r="R923"/>
  <c r="J923"/>
  <c r="I923"/>
  <c r="R924"/>
  <c r="E924"/>
  <c r="X924"/>
  <c r="F924"/>
  <c r="H924"/>
  <c r="I924"/>
  <c r="J924"/>
  <c r="E925"/>
  <c r="X925" s="1"/>
  <c r="I925"/>
  <c r="J925"/>
  <c r="F925"/>
  <c r="R925"/>
  <c r="H925"/>
  <c r="R928"/>
  <c r="H928"/>
  <c r="J928"/>
  <c r="I928"/>
  <c r="E928"/>
  <c r="X928" s="1"/>
  <c r="F928"/>
  <c r="H932"/>
  <c r="E932"/>
  <c r="X932" s="1"/>
  <c r="R932"/>
  <c r="I932"/>
  <c r="J932"/>
  <c r="F932"/>
  <c r="F933"/>
  <c r="E933"/>
  <c r="X933" s="1"/>
  <c r="H933"/>
  <c r="J933"/>
  <c r="R933"/>
  <c r="I933"/>
  <c r="E934"/>
  <c r="X934" s="1"/>
  <c r="J934"/>
  <c r="I934"/>
  <c r="R934"/>
  <c r="F934"/>
  <c r="H934"/>
  <c r="I935"/>
  <c r="J935"/>
  <c r="F935"/>
  <c r="H935"/>
  <c r="R935"/>
  <c r="E935"/>
  <c r="X935" s="1"/>
  <c r="E936"/>
  <c r="X936" s="1"/>
  <c r="H936"/>
  <c r="J936"/>
  <c r="R936"/>
  <c r="F936"/>
  <c r="I936"/>
  <c r="E937"/>
  <c r="X937" s="1"/>
  <c r="R937"/>
  <c r="I937"/>
  <c r="F937"/>
  <c r="H937"/>
  <c r="J937"/>
  <c r="R938"/>
  <c r="I938"/>
  <c r="J938"/>
  <c r="H938"/>
  <c r="F938"/>
  <c r="E938"/>
  <c r="X938" s="1"/>
  <c r="J939"/>
  <c r="H939"/>
  <c r="I939"/>
  <c r="R939"/>
  <c r="E939"/>
  <c r="X939" s="1"/>
  <c r="F939"/>
  <c r="H940"/>
  <c r="F940"/>
  <c r="I940"/>
  <c r="J940"/>
  <c r="R940"/>
  <c r="E940"/>
  <c r="X940" s="1"/>
  <c r="I942"/>
  <c r="R942"/>
  <c r="E942"/>
  <c r="X942" s="1"/>
  <c r="E943"/>
  <c r="X943" s="1"/>
  <c r="H943"/>
  <c r="F943"/>
  <c r="I943"/>
  <c r="R943"/>
  <c r="J943"/>
  <c r="I944"/>
  <c r="E944"/>
  <c r="X944" s="1"/>
  <c r="H944"/>
  <c r="F944"/>
  <c r="J944"/>
  <c r="R944"/>
  <c r="F945"/>
  <c r="H945"/>
  <c r="R945"/>
  <c r="I945"/>
  <c r="J945"/>
  <c r="E945"/>
  <c r="X945" s="1"/>
  <c r="F946"/>
  <c r="I946"/>
  <c r="R946"/>
  <c r="J946"/>
  <c r="H946"/>
  <c r="H947"/>
  <c r="R947"/>
  <c r="E947"/>
  <c r="X947" s="1"/>
  <c r="F947"/>
  <c r="J947"/>
  <c r="I947"/>
  <c r="R948"/>
  <c r="F948"/>
  <c r="H948"/>
  <c r="J948"/>
  <c r="I948"/>
  <c r="E948"/>
  <c r="X948" s="1"/>
  <c r="I949"/>
  <c r="E949"/>
  <c r="X949" s="1"/>
  <c r="F949"/>
  <c r="H949"/>
  <c r="J949"/>
  <c r="R949"/>
  <c r="R950"/>
  <c r="J950"/>
  <c r="E950"/>
  <c r="X950" s="1"/>
  <c r="H950"/>
  <c r="F950"/>
  <c r="I950"/>
  <c r="R952"/>
  <c r="E952"/>
  <c r="X952" s="1"/>
  <c r="I952"/>
  <c r="H952"/>
  <c r="F952"/>
  <c r="J952"/>
  <c r="H953"/>
  <c r="F953"/>
  <c r="I953"/>
  <c r="E953"/>
  <c r="X953" s="1"/>
  <c r="R953"/>
  <c r="J953"/>
  <c r="H954"/>
  <c r="J954"/>
  <c r="I954"/>
  <c r="R954"/>
  <c r="E954"/>
  <c r="X954" s="1"/>
  <c r="F954"/>
  <c r="R956"/>
  <c r="J956"/>
  <c r="E956"/>
  <c r="X956" s="1"/>
  <c r="F956"/>
  <c r="I956"/>
  <c r="H956"/>
  <c r="J957"/>
  <c r="H957"/>
  <c r="R957"/>
  <c r="E957"/>
  <c r="X957" s="1"/>
  <c r="F957"/>
  <c r="I957"/>
  <c r="F958"/>
  <c r="E958"/>
  <c r="X958" s="1"/>
  <c r="J958"/>
  <c r="R958"/>
  <c r="I958"/>
  <c r="H958"/>
  <c r="E960"/>
  <c r="X960" s="1"/>
  <c r="R960"/>
  <c r="I960"/>
  <c r="F960"/>
  <c r="H960"/>
  <c r="J960"/>
  <c r="I961"/>
  <c r="J961"/>
  <c r="R961"/>
  <c r="E961"/>
  <c r="X961" s="1"/>
  <c r="F961"/>
  <c r="H961"/>
  <c r="E962"/>
  <c r="X962" s="1"/>
  <c r="H962"/>
  <c r="F962"/>
  <c r="J962"/>
  <c r="I962"/>
  <c r="R962"/>
  <c r="R964"/>
  <c r="F964"/>
  <c r="H964"/>
  <c r="I964"/>
  <c r="J964"/>
  <c r="E964"/>
  <c r="X964" s="1"/>
  <c r="E965"/>
  <c r="X965" s="1"/>
  <c r="R965"/>
  <c r="J965"/>
  <c r="I965"/>
  <c r="F965"/>
  <c r="H965"/>
  <c r="H966"/>
  <c r="E966"/>
  <c r="X966" s="1"/>
  <c r="J966"/>
  <c r="F968"/>
  <c r="J968"/>
  <c r="H968"/>
  <c r="E968"/>
  <c r="X968" s="1"/>
  <c r="R968"/>
  <c r="I968"/>
  <c r="J970"/>
  <c r="E970"/>
  <c r="X970" s="1"/>
  <c r="J972"/>
  <c r="F972"/>
  <c r="R972"/>
  <c r="I972"/>
  <c r="H972"/>
  <c r="E972"/>
  <c r="X972" s="1"/>
  <c r="E973"/>
  <c r="X973" s="1"/>
  <c r="H973"/>
  <c r="R974"/>
  <c r="F974"/>
  <c r="H974"/>
  <c r="E974"/>
  <c r="X974" s="1"/>
  <c r="J974"/>
  <c r="I974"/>
  <c r="H976"/>
  <c r="I976"/>
  <c r="E976"/>
  <c r="X976" s="1"/>
  <c r="F976"/>
  <c r="R976"/>
  <c r="J976"/>
  <c r="F977"/>
  <c r="H977"/>
  <c r="E977"/>
  <c r="X977" s="1"/>
  <c r="J977"/>
  <c r="I977"/>
  <c r="R977"/>
  <c r="I980"/>
  <c r="F980"/>
  <c r="H980"/>
  <c r="J980"/>
  <c r="E980"/>
  <c r="X980" s="1"/>
  <c r="R980"/>
  <c r="E981"/>
  <c r="X981" s="1"/>
  <c r="R981"/>
  <c r="J985"/>
  <c r="I985"/>
  <c r="H985"/>
  <c r="F985"/>
  <c r="R985"/>
  <c r="J989"/>
  <c r="E989"/>
  <c r="X989" s="1"/>
  <c r="I989"/>
  <c r="H989"/>
  <c r="F989"/>
  <c r="R989"/>
  <c r="I990"/>
  <c r="E990"/>
  <c r="X990" s="1"/>
  <c r="J990"/>
  <c r="H990"/>
  <c r="F990"/>
  <c r="R990"/>
  <c r="R992"/>
  <c r="I992"/>
  <c r="J992"/>
  <c r="E992"/>
  <c r="X992" s="1"/>
  <c r="F992"/>
  <c r="H992"/>
  <c r="F993"/>
  <c r="J993"/>
  <c r="I993"/>
  <c r="H993"/>
  <c r="R993"/>
  <c r="E993"/>
  <c r="X993" s="1"/>
  <c r="E994"/>
  <c r="X994" s="1"/>
  <c r="I994"/>
  <c r="R994"/>
  <c r="F994"/>
  <c r="H994"/>
  <c r="J994"/>
  <c r="R996"/>
  <c r="I996"/>
  <c r="F996"/>
  <c r="H996"/>
  <c r="E996"/>
  <c r="X996" s="1"/>
  <c r="J996"/>
  <c r="F997"/>
  <c r="J997"/>
  <c r="R997"/>
  <c r="I997"/>
  <c r="E997"/>
  <c r="X997" s="1"/>
  <c r="H997"/>
  <c r="I998"/>
  <c r="E998"/>
  <c r="X998" s="1"/>
  <c r="F998"/>
  <c r="H998"/>
  <c r="J998"/>
  <c r="R998"/>
  <c r="I999"/>
  <c r="E999"/>
  <c r="X999" s="1"/>
  <c r="H999"/>
  <c r="R999"/>
  <c r="F999"/>
  <c r="J999"/>
  <c r="E1000"/>
  <c r="X1000" s="1"/>
  <c r="J1000"/>
  <c r="I1000"/>
  <c r="H1000"/>
  <c r="R1000"/>
  <c r="F1000"/>
  <c r="F1001"/>
  <c r="I1001"/>
  <c r="J1001"/>
  <c r="R1001"/>
  <c r="H1001"/>
  <c r="E1001"/>
  <c r="X1001" s="1"/>
  <c r="J1004"/>
  <c r="H1004"/>
  <c r="F1004"/>
  <c r="R1004"/>
  <c r="E1004"/>
  <c r="X1004" s="1"/>
  <c r="I1004"/>
  <c r="F1005"/>
  <c r="J1005"/>
  <c r="E1005"/>
  <c r="X1005" s="1"/>
  <c r="H1005"/>
  <c r="I1005"/>
  <c r="R1005"/>
  <c r="I1006"/>
  <c r="E1006"/>
  <c r="X1006" s="1"/>
  <c r="R1006"/>
  <c r="H1008"/>
  <c r="I1008"/>
  <c r="J1008"/>
  <c r="R1008"/>
  <c r="F1008"/>
  <c r="E1008"/>
  <c r="X1008" s="1"/>
  <c r="J1009"/>
  <c r="I1009"/>
  <c r="H1009"/>
  <c r="F1009"/>
  <c r="E1009"/>
  <c r="X1009" s="1"/>
  <c r="R1009"/>
  <c r="J1010"/>
  <c r="E1010"/>
  <c r="X1010" s="1"/>
  <c r="H1010"/>
  <c r="I1010"/>
  <c r="R1010"/>
  <c r="F1010"/>
  <c r="F1012"/>
  <c r="R1012"/>
  <c r="I1012"/>
  <c r="H1012"/>
  <c r="J1012"/>
  <c r="E1012"/>
  <c r="X1012" s="1"/>
  <c r="F1013"/>
  <c r="H1013"/>
  <c r="I1013"/>
  <c r="J1013"/>
  <c r="R1013"/>
  <c r="E1013"/>
  <c r="X1013"/>
  <c r="B34" i="4"/>
  <c r="A21" i="6" s="1"/>
  <c r="A16"/>
  <c r="D6"/>
  <c r="C6"/>
  <c r="B57" i="4"/>
  <c r="A40" i="6" s="1"/>
  <c r="A25"/>
  <c r="B63" i="4"/>
  <c r="A45" i="6" s="1"/>
  <c r="B69" i="4"/>
  <c r="A50" i="6" s="1"/>
  <c r="B51" i="4"/>
  <c r="A35" i="6" s="1"/>
  <c r="B56" i="4"/>
  <c r="A39" i="6" s="1"/>
  <c r="B50" i="4"/>
  <c r="A34" i="6" s="1"/>
  <c r="B62" i="4"/>
  <c r="A44" i="6" s="1"/>
  <c r="B68" i="4"/>
  <c r="A49" i="6" s="1"/>
  <c r="A24"/>
  <c r="G31" i="4"/>
  <c r="G61"/>
  <c r="G49"/>
  <c r="G43"/>
  <c r="G37"/>
  <c r="G67"/>
  <c r="G74"/>
  <c r="G55"/>
  <c r="A17" i="6"/>
  <c r="B35" i="4"/>
  <c r="A22" i="6" s="1"/>
  <c r="D31" i="4"/>
  <c r="D55"/>
  <c r="D67"/>
  <c r="D49"/>
  <c r="D61"/>
  <c r="D37"/>
  <c r="D74"/>
  <c r="D43"/>
  <c r="E208" i="5"/>
  <c r="X208" s="1"/>
  <c r="J208"/>
  <c r="R208"/>
  <c r="F208"/>
  <c r="H208"/>
  <c r="I208"/>
  <c r="R5"/>
  <c r="X5"/>
  <c r="G68" i="6"/>
  <c r="H68"/>
  <c r="G1039" i="5"/>
  <c r="J1039"/>
  <c r="I1039"/>
  <c r="R1039"/>
  <c r="F1039"/>
  <c r="H1039"/>
  <c r="E1039"/>
  <c r="X1039" s="1"/>
  <c r="G1067"/>
  <c r="I1067"/>
  <c r="J1067"/>
  <c r="R1067"/>
  <c r="F1067"/>
  <c r="H1067"/>
  <c r="E1067"/>
  <c r="X1067" s="1"/>
  <c r="G1103"/>
  <c r="J1103"/>
  <c r="I1103"/>
  <c r="R1103"/>
  <c r="F1103"/>
  <c r="H1103"/>
  <c r="E1103"/>
  <c r="X1103" s="1"/>
  <c r="G1143"/>
  <c r="F1143"/>
  <c r="H1143"/>
  <c r="J1143"/>
  <c r="R1143"/>
  <c r="I1143"/>
  <c r="E1143"/>
  <c r="X1143" s="1"/>
  <c r="G1167"/>
  <c r="F1167"/>
  <c r="H1167"/>
  <c r="R1167"/>
  <c r="I1167"/>
  <c r="J1167"/>
  <c r="E1167"/>
  <c r="X1167"/>
  <c r="G1169"/>
  <c r="R1169"/>
  <c r="H1169"/>
  <c r="I1169"/>
  <c r="J1169"/>
  <c r="F1169"/>
  <c r="E1169"/>
  <c r="X1169" s="1"/>
  <c r="G1187"/>
  <c r="R1187"/>
  <c r="F1187"/>
  <c r="H1187"/>
  <c r="I1187"/>
  <c r="J1187"/>
  <c r="E1187"/>
  <c r="X1187" s="1"/>
  <c r="G1188"/>
  <c r="I1188"/>
  <c r="J1188"/>
  <c r="R1188"/>
  <c r="F1188"/>
  <c r="H1188"/>
  <c r="E1188"/>
  <c r="X1188" s="1"/>
  <c r="G1257"/>
  <c r="H1257"/>
  <c r="I1257"/>
  <c r="J1257"/>
  <c r="R1257"/>
  <c r="F1257"/>
  <c r="E1257"/>
  <c r="X1257" s="1"/>
  <c r="G1344"/>
  <c r="J1344"/>
  <c r="R1344"/>
  <c r="F1344"/>
  <c r="H1344"/>
  <c r="I1344"/>
  <c r="E1344"/>
  <c r="X1344" s="1"/>
  <c r="G1382"/>
  <c r="F1382"/>
  <c r="J1382"/>
  <c r="R1382"/>
  <c r="H1382"/>
  <c r="I1382"/>
  <c r="E1382"/>
  <c r="X1382" s="1"/>
  <c r="G1388"/>
  <c r="J1388"/>
  <c r="R1388"/>
  <c r="F1388"/>
  <c r="H1388"/>
  <c r="I1388"/>
  <c r="E1388"/>
  <c r="X1388" s="1"/>
  <c r="G1456"/>
  <c r="I1456"/>
  <c r="R1456"/>
  <c r="F1456"/>
  <c r="H1456"/>
  <c r="J1456"/>
  <c r="E1456"/>
  <c r="X1456" s="1"/>
  <c r="G1466"/>
  <c r="I1466"/>
  <c r="R1466"/>
  <c r="F1466"/>
  <c r="H1466"/>
  <c r="J1466"/>
  <c r="E1466"/>
  <c r="X1466" s="1"/>
  <c r="G1501"/>
  <c r="F1501"/>
  <c r="R1501"/>
  <c r="H1501"/>
  <c r="I1501"/>
  <c r="J1501"/>
  <c r="E1501"/>
  <c r="X1501" s="1"/>
  <c r="G1512"/>
  <c r="F1512"/>
  <c r="I1512"/>
  <c r="H1512"/>
  <c r="J1512"/>
  <c r="R1512"/>
  <c r="E1512"/>
  <c r="X1512" s="1"/>
  <c r="G1536"/>
  <c r="F1536"/>
  <c r="H1536"/>
  <c r="I1536"/>
  <c r="J1536"/>
  <c r="R1536"/>
  <c r="E1536"/>
  <c r="X1536" s="1"/>
  <c r="G1544"/>
  <c r="F1544"/>
  <c r="H1544"/>
  <c r="I1544"/>
  <c r="J1544"/>
  <c r="R1544"/>
  <c r="E1544"/>
  <c r="X1544" s="1"/>
  <c r="G1550"/>
  <c r="F1550"/>
  <c r="H1550"/>
  <c r="I1550"/>
  <c r="J1550"/>
  <c r="R1550"/>
  <c r="E1550"/>
  <c r="X1550" s="1"/>
  <c r="R1599"/>
  <c r="G1599"/>
  <c r="J1599"/>
  <c r="F1599"/>
  <c r="H1599"/>
  <c r="I1599"/>
  <c r="E1599"/>
  <c r="X1599" s="1"/>
  <c r="I1664"/>
  <c r="H1664"/>
  <c r="G1664"/>
  <c r="F1664"/>
  <c r="J1664"/>
  <c r="R1664"/>
  <c r="E1664"/>
  <c r="X1664" s="1"/>
  <c r="G1684"/>
  <c r="R1684"/>
  <c r="J1684"/>
  <c r="H1684"/>
  <c r="F1684"/>
  <c r="I1684"/>
  <c r="E1684"/>
  <c r="X1684" s="1"/>
  <c r="G1708"/>
  <c r="F1708"/>
  <c r="R1708"/>
  <c r="J1708"/>
  <c r="I1708"/>
  <c r="H1708"/>
  <c r="E1708"/>
  <c r="X1708" s="1"/>
  <c r="G1716"/>
  <c r="F1716"/>
  <c r="R1716"/>
  <c r="J1716"/>
  <c r="I1716"/>
  <c r="H1716"/>
  <c r="E1716"/>
  <c r="X1716" s="1"/>
  <c r="G2052"/>
  <c r="R2052"/>
  <c r="J2052"/>
  <c r="I2052"/>
  <c r="H2052"/>
  <c r="F2052"/>
  <c r="E2052"/>
  <c r="X2052" s="1"/>
  <c r="G2071"/>
  <c r="H2071"/>
  <c r="I2071"/>
  <c r="J2071"/>
  <c r="R2071"/>
  <c r="F2071"/>
  <c r="E2071"/>
  <c r="X2071" s="1"/>
  <c r="G2074"/>
  <c r="F2074"/>
  <c r="J2074"/>
  <c r="R2074"/>
  <c r="H2074"/>
  <c r="I2074"/>
  <c r="E2074"/>
  <c r="X2074" s="1"/>
  <c r="I2130"/>
  <c r="F2130"/>
  <c r="J2130"/>
  <c r="H2130"/>
  <c r="G2130"/>
  <c r="R2130"/>
  <c r="E2130"/>
  <c r="X2130" s="1"/>
  <c r="H2251"/>
  <c r="G2251"/>
  <c r="I2251"/>
  <c r="J2251"/>
  <c r="R2251"/>
  <c r="F2251"/>
  <c r="E2251"/>
  <c r="X2251" s="1"/>
  <c r="H2255"/>
  <c r="G2255"/>
  <c r="I2255"/>
  <c r="J2255"/>
  <c r="R2255"/>
  <c r="F2255"/>
  <c r="E2255"/>
  <c r="X2255" s="1"/>
  <c r="R2272"/>
  <c r="G2272"/>
  <c r="F2272"/>
  <c r="J2272"/>
  <c r="H2272"/>
  <c r="I2272"/>
  <c r="E2272"/>
  <c r="X2272" s="1"/>
  <c r="G2279"/>
  <c r="H2279"/>
  <c r="J2279"/>
  <c r="R2279"/>
  <c r="F2279"/>
  <c r="I2279"/>
  <c r="E2279"/>
  <c r="X2279" s="1"/>
  <c r="G2281"/>
  <c r="F2281"/>
  <c r="R2281"/>
  <c r="H2281"/>
  <c r="J2281"/>
  <c r="I2281"/>
  <c r="E2281"/>
  <c r="X2281" s="1"/>
  <c r="F2282"/>
  <c r="G2282"/>
  <c r="I2282"/>
  <c r="R2282"/>
  <c r="J2282"/>
  <c r="H2282"/>
  <c r="E2282"/>
  <c r="X2282" s="1"/>
  <c r="R2288"/>
  <c r="G2288"/>
  <c r="H2288"/>
  <c r="F2288"/>
  <c r="I2288"/>
  <c r="J2288"/>
  <c r="E2288"/>
  <c r="X2288" s="1"/>
  <c r="I2289"/>
  <c r="R2289"/>
  <c r="G2289"/>
  <c r="H2289"/>
  <c r="F2289"/>
  <c r="J2289"/>
  <c r="E2289"/>
  <c r="X2289" s="1"/>
  <c r="H2291"/>
  <c r="J2291"/>
  <c r="F2291"/>
  <c r="I2291"/>
  <c r="G2291"/>
  <c r="R2291"/>
  <c r="E2291"/>
  <c r="X2291" s="1"/>
  <c r="G2296"/>
  <c r="F2296"/>
  <c r="H2296"/>
  <c r="J2296"/>
  <c r="I2296"/>
  <c r="R2296"/>
  <c r="E2296"/>
  <c r="X2296" s="1"/>
  <c r="F2297"/>
  <c r="R2297"/>
  <c r="G2297"/>
  <c r="I2297"/>
  <c r="H2297"/>
  <c r="J2297"/>
  <c r="E2297"/>
  <c r="X2297" s="1"/>
  <c r="G2309"/>
  <c r="J2309"/>
  <c r="F2309"/>
  <c r="I2309"/>
  <c r="R2309"/>
  <c r="H2309"/>
  <c r="E2309"/>
  <c r="X2309" s="1"/>
  <c r="I2316"/>
  <c r="R2316"/>
  <c r="G2316"/>
  <c r="H2316"/>
  <c r="J2316"/>
  <c r="F2316"/>
  <c r="E2316"/>
  <c r="X2316" s="1"/>
  <c r="R2318"/>
  <c r="I2318"/>
  <c r="H2318"/>
  <c r="F2318"/>
  <c r="G2318"/>
  <c r="J2318"/>
  <c r="E2318"/>
  <c r="X2318" s="1"/>
  <c r="F2320"/>
  <c r="G2320"/>
  <c r="H2320"/>
  <c r="I2320"/>
  <c r="J2320"/>
  <c r="R2320"/>
  <c r="E2320"/>
  <c r="X2320" s="1"/>
  <c r="F2324"/>
  <c r="H2324"/>
  <c r="G2324"/>
  <c r="I2324"/>
  <c r="J2324"/>
  <c r="R2324"/>
  <c r="E2324"/>
  <c r="X2324" s="1"/>
  <c r="F2328"/>
  <c r="G2328"/>
  <c r="H2328"/>
  <c r="I2328"/>
  <c r="J2328"/>
  <c r="R2328"/>
  <c r="E2328"/>
  <c r="X2328" s="1"/>
  <c r="G2332"/>
  <c r="H2332"/>
  <c r="F2332"/>
  <c r="I2332"/>
  <c r="J2332"/>
  <c r="R2332"/>
  <c r="E2332"/>
  <c r="X2332" s="1"/>
  <c r="G2336"/>
  <c r="H2336"/>
  <c r="I2336"/>
  <c r="J2336"/>
  <c r="R2336"/>
  <c r="F2336"/>
  <c r="E2336"/>
  <c r="X2336" s="1"/>
  <c r="G2340"/>
  <c r="H2340"/>
  <c r="F2340"/>
  <c r="I2340"/>
  <c r="J2340"/>
  <c r="R2340"/>
  <c r="E2340"/>
  <c r="X2340" s="1"/>
  <c r="G2348"/>
  <c r="F2348"/>
  <c r="H2348"/>
  <c r="I2348"/>
  <c r="J2348"/>
  <c r="R2348"/>
  <c r="E2348"/>
  <c r="X2348" s="1"/>
  <c r="R2354"/>
  <c r="J2354"/>
  <c r="H2354"/>
  <c r="G2354"/>
  <c r="I2354"/>
  <c r="F2354"/>
  <c r="E2354"/>
  <c r="X2354" s="1"/>
  <c r="R2362"/>
  <c r="F2362"/>
  <c r="H2362"/>
  <c r="J2362"/>
  <c r="G2362"/>
  <c r="I2362"/>
  <c r="E2362"/>
  <c r="X2362" s="1"/>
  <c r="G2370"/>
  <c r="F2370"/>
  <c r="H2370"/>
  <c r="I2370"/>
  <c r="R2370"/>
  <c r="J2370"/>
  <c r="E2370"/>
  <c r="X2370" s="1"/>
  <c r="G2378"/>
  <c r="F2378"/>
  <c r="H2378"/>
  <c r="I2378"/>
  <c r="R2378"/>
  <c r="J2378"/>
  <c r="E2378"/>
  <c r="X2378" s="1"/>
  <c r="J2380"/>
  <c r="G2380"/>
  <c r="R2380"/>
  <c r="I2380"/>
  <c r="F2380"/>
  <c r="H2380"/>
  <c r="E2380"/>
  <c r="X2380" s="1"/>
  <c r="G2387"/>
  <c r="F2387"/>
  <c r="R2387"/>
  <c r="H2387"/>
  <c r="I2387"/>
  <c r="J2387"/>
  <c r="E2387"/>
  <c r="X2387" s="1"/>
  <c r="G2388"/>
  <c r="F2388"/>
  <c r="H2388"/>
  <c r="I2388"/>
  <c r="R2388"/>
  <c r="J2388"/>
  <c r="E2388"/>
  <c r="X2388" s="1"/>
  <c r="H2392"/>
  <c r="F2392"/>
  <c r="J2392"/>
  <c r="I2392"/>
  <c r="G2392"/>
  <c r="R2392"/>
  <c r="E2392"/>
  <c r="X2392" s="1"/>
  <c r="R2394"/>
  <c r="G2394"/>
  <c r="F2394"/>
  <c r="J2394"/>
  <c r="H2394"/>
  <c r="I2394"/>
  <c r="E2394"/>
  <c r="X2394" s="1"/>
  <c r="G2400"/>
  <c r="F2400"/>
  <c r="H2400"/>
  <c r="I2400"/>
  <c r="J2400"/>
  <c r="R2400"/>
  <c r="E2400"/>
  <c r="X2400" s="1"/>
  <c r="F2401"/>
  <c r="R2401"/>
  <c r="J2401"/>
  <c r="G2401"/>
  <c r="H2401"/>
  <c r="I2401"/>
  <c r="E2401"/>
  <c r="X2401" s="1"/>
  <c r="J2404"/>
  <c r="R2404"/>
  <c r="G2404"/>
  <c r="H2404"/>
  <c r="F2404"/>
  <c r="I2404"/>
  <c r="E2404"/>
  <c r="X2404" s="1"/>
  <c r="H2405"/>
  <c r="J2405"/>
  <c r="F2405"/>
  <c r="G2405"/>
  <c r="R2405"/>
  <c r="I2405"/>
  <c r="E2405"/>
  <c r="X2405" s="1"/>
  <c r="J2408"/>
  <c r="G2408"/>
  <c r="R2408"/>
  <c r="I2408"/>
  <c r="H2408"/>
  <c r="F2408"/>
  <c r="E2408"/>
  <c r="X2408" s="1"/>
  <c r="G2412"/>
  <c r="F2412"/>
  <c r="I2412"/>
  <c r="J2412"/>
  <c r="R2412"/>
  <c r="H2412"/>
  <c r="E2412"/>
  <c r="X2412" s="1"/>
  <c r="F2416"/>
  <c r="G2416"/>
  <c r="R2416"/>
  <c r="I2416"/>
  <c r="J2416"/>
  <c r="H2416"/>
  <c r="E2416"/>
  <c r="X2416" s="1"/>
  <c r="G2417"/>
  <c r="R2417"/>
  <c r="J2417"/>
  <c r="H2417"/>
  <c r="F2417"/>
  <c r="I2417"/>
  <c r="E2417"/>
  <c r="X2417" s="1"/>
  <c r="G2420"/>
  <c r="F2420"/>
  <c r="H2420"/>
  <c r="I2420"/>
  <c r="J2420"/>
  <c r="R2420"/>
  <c r="E2420"/>
  <c r="X2420" s="1"/>
  <c r="J2421"/>
  <c r="H2421"/>
  <c r="R2421"/>
  <c r="I2421"/>
  <c r="F2421"/>
  <c r="G2421"/>
  <c r="E2421"/>
  <c r="X2421" s="1"/>
  <c r="F2428"/>
  <c r="H2428"/>
  <c r="G2428"/>
  <c r="I2428"/>
  <c r="J2428"/>
  <c r="R2428"/>
  <c r="E2428"/>
  <c r="X2428" s="1"/>
  <c r="I2433"/>
  <c r="F2433"/>
  <c r="H2433"/>
  <c r="G2433"/>
  <c r="R2433"/>
  <c r="J2433"/>
  <c r="E2433"/>
  <c r="X2433" s="1"/>
  <c r="G2434"/>
  <c r="J2434"/>
  <c r="R2434"/>
  <c r="F2434"/>
  <c r="I2434"/>
  <c r="H2434"/>
  <c r="E2434"/>
  <c r="X2434" s="1"/>
  <c r="G2438"/>
  <c r="J2438"/>
  <c r="H2438"/>
  <c r="I2438"/>
  <c r="R2438"/>
  <c r="F2438"/>
  <c r="E2438"/>
  <c r="X2438" s="1"/>
  <c r="I2439"/>
  <c r="J2439"/>
  <c r="H2439"/>
  <c r="F2439"/>
  <c r="G2439"/>
  <c r="R2439"/>
  <c r="E2439"/>
  <c r="X2439" s="1"/>
  <c r="J2449"/>
  <c r="G2449"/>
  <c r="F2449"/>
  <c r="R2449"/>
  <c r="I2449"/>
  <c r="H2449"/>
  <c r="E2449"/>
  <c r="X2449" s="1"/>
  <c r="G2455"/>
  <c r="F2455"/>
  <c r="H2455"/>
  <c r="R2455"/>
  <c r="I2455"/>
  <c r="J2455"/>
  <c r="E2455"/>
  <c r="X2455" s="1"/>
  <c r="F2462"/>
  <c r="R2462"/>
  <c r="H2462"/>
  <c r="G2462"/>
  <c r="J2462"/>
  <c r="I2462"/>
  <c r="E2462"/>
  <c r="X2462" s="1"/>
  <c r="J2464"/>
  <c r="G2464"/>
  <c r="F2464"/>
  <c r="H2464"/>
  <c r="I2464"/>
  <c r="R2464"/>
  <c r="E2464"/>
  <c r="X2464" s="1"/>
  <c r="H2469"/>
  <c r="J2469"/>
  <c r="I2469"/>
  <c r="G2469"/>
  <c r="F2469"/>
  <c r="R2469"/>
  <c r="E2469"/>
  <c r="X2469" s="1"/>
  <c r="G2475"/>
  <c r="F2475"/>
  <c r="H2475"/>
  <c r="R2475"/>
  <c r="I2475"/>
  <c r="J2475"/>
  <c r="E2475"/>
  <c r="X2475" s="1"/>
  <c r="H2479"/>
  <c r="I2479"/>
  <c r="F2479"/>
  <c r="G2479"/>
  <c r="J2479"/>
  <c r="R2479"/>
  <c r="E2479"/>
  <c r="X2479" s="1"/>
  <c r="G65" i="6"/>
  <c r="H65"/>
  <c r="G67"/>
  <c r="H67"/>
  <c r="G66"/>
  <c r="H66"/>
  <c r="D68"/>
  <c r="C68"/>
  <c r="G69" a="1"/>
  <c r="G69" s="1"/>
  <c r="H69" s="1"/>
  <c r="D65"/>
  <c r="C65"/>
  <c r="D67"/>
  <c r="C67"/>
  <c r="D66"/>
  <c r="C66"/>
  <c r="S20" i="5"/>
  <c r="S28"/>
  <c r="S11"/>
  <c r="S15"/>
  <c r="S23"/>
  <c r="S27"/>
  <c r="S10"/>
  <c r="S14"/>
  <c r="S18"/>
  <c r="S19"/>
  <c r="S7"/>
  <c r="S13"/>
  <c r="S21"/>
  <c r="S26"/>
  <c r="S6"/>
  <c r="S12"/>
  <c r="S25"/>
  <c r="S17"/>
  <c r="T24"/>
  <c r="G64" i="6" a="1"/>
  <c r="S9" i="5"/>
  <c r="S16"/>
  <c r="S22"/>
  <c r="S29"/>
  <c r="S5"/>
  <c r="S8"/>
  <c r="C12" i="6" l="1"/>
  <c r="D12"/>
  <c r="G64"/>
  <c r="T26" i="5"/>
  <c r="T12"/>
  <c r="T23"/>
  <c r="T25"/>
  <c r="T17"/>
  <c r="T10"/>
  <c r="T14"/>
  <c r="T18"/>
  <c r="T28"/>
  <c r="T16"/>
  <c r="T20"/>
  <c r="T27"/>
  <c r="T22"/>
  <c r="T13"/>
  <c r="T15"/>
  <c r="T29"/>
  <c r="T21"/>
  <c r="T11"/>
  <c r="H64" i="6" l="1"/>
  <c r="B64"/>
  <c r="C64" l="1"/>
  <c r="H70"/>
  <c r="D2" s="1"/>
  <c r="D64"/>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xmlns:xda="http://schemas.microsoft.com/office/spreadsheetml/2017/dynamicarray">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<sst xmlns="http://schemas.openxmlformats.org/spreadsheetml/2006/main" count="22874" uniqueCount="15956">
  <si>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</si>
  <si>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</si>
  <si>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</si>
  <si>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</si>
  <si>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</si>
  <si>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</si>
  <si>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</si>
  <si>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</si>
  <si>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</si>
  <si>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</si>
  <si>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</si>
  <si>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</si>
  <si>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</si>
  <si>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</si>
  <si>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</si>
  <si>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</si>
  <si>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</si>
  <si>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</si>
  <si>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</si>
  <si>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</si>
  <si>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</si>
  <si>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</si>
  <si>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</si>
  <si>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</si>
  <si>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</si>
  <si>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</si>
  <si>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</si>
  <si>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</si>
  <si>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</si>
  <si>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</si>
  <si>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</si>
  <si>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</si>
  <si>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</si>
  <si>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</si>
  <si>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</si>
  <si>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</si>
  <si>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</si>
  <si>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</si>
  <si>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</si>
  <si>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</si>
  <si>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</si>
  <si>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</si>
  <si>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</si>
  <si>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</si>
  <si>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</si>
  <si>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</si>
  <si>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</si>
  <si>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</si>
  <si>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</si>
  <si>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</si>
  <si>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</si>
  <si>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</si>
  <si>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</si>
  <si>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</si>
  <si>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</si>
  <si>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</si>
  <si>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</si>
  <si>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</si>
  <si>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</si>
  <si>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</si>
  <si>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</si>
  <si>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</si>
  <si>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</si>
  <si>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</si>
  <si>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</si>
  <si>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</si>
  <si>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</si>
  <si>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</si>
  <si>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</si>
  <si>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</si>
  <si>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</si>
  <si>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</si>
  <si>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</si>
  <si>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</si>
  <si>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</si>
  <si>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</si>
  <si>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</si>
  <si>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</si>
  <si>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</si>
  <si>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</si>
  <si>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</si>
  <si>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</si>
  <si>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</si>
  <si>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</si>
  <si>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</si>
  <si>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</si>
  <si>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</si>
  <si>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</si>
  <si>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</si>
  <si>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</si>
  <si>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</si>
  <si>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</si>
  <si>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</si>
  <si>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</si>
  <si>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</si>
  <si>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</si>
  <si>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</si>
  <si>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</si>
  <si>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</si>
  <si>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</si>
  <si>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</si>
  <si>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</si>
  <si>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</si>
  <si>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</si>
  <si>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</si>
  <si>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</si>
  <si>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</si>
  <si>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</si>
  <si>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</si>
  <si>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</si>
  <si>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</si>
  <si>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</si>
  <si>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</si>
  <si>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</si>
  <si>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</si>
  <si>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</si>
  <si>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</si>
  <si>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</si>
  <si>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</si>
  <si>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</si>
  <si>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</si>
  <si>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</si>
  <si>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</si>
  <si>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</si>
  <si>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</si>
  <si>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</si>
  <si>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</si>
  <si>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</si>
  <si>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</si>
  <si>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</si>
  <si>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</si>
  <si>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</si>
  <si>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</si>
  <si>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</si>
  <si>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</si>
  <si>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</si>
  <si>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</si>
  <si>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</si>
  <si>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</si>
  <si>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</si>
  <si>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</si>
  <si>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</si>
  <si>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</si>
  <si>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</si>
  <si>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</si>
  <si>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</si>
  <si>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</si>
  <si>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</si>
  <si>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</si>
  <si>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</si>
  <si>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</si>
  <si>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</si>
  <si>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</si>
  <si>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</si>
  <si>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</si>
  <si>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</si>
  <si>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</si>
  <si>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</si>
  <si>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</si>
  <si>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</si>
  <si>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</si>
  <si>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</si>
  <si>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</si>
  <si>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</si>
  <si>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</si>
  <si>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</si>
  <si>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</si>
  <si>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</si>
  <si>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</si>
  <si>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</si>
  <si>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</si>
  <si>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</si>
  <si>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</si>
  <si>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</si>
  <si>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</si>
  <si>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</si>
  <si>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</si>
  <si>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</si>
  <si>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</si>
  <si>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</si>
  <si>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</si>
  <si>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</si>
  <si>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</si>
  <si>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</si>
  <si>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</si>
  <si>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</si>
  <si>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</si>
  <si>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</si>
  <si>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</si>
  <si>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</si>
  <si>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</si>
  <si>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</si>
  <si>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</si>
  <si>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</si>
  <si>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</si>
  <si>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</si>
  <si>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</si>
  <si>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</si>
  <si>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</si>
  <si>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</si>
  <si>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</si>
  <si>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</si>
  <si>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</si>
  <si>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</si>
  <si>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</si>
  <si>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</si>
  <si>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</si>
  <si>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</si>
  <si>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</si>
  <si>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</si>
  <si>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</si>
  <si>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</si>
  <si>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</si>
  <si>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</si>
  <si>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</si>
  <si>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</si>
  <si>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</si>
  <si>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</si>
  <si>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</si>
  <si>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</si>
  <si>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</si>
  <si>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</si>
  <si>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</si>
  <si>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</si>
  <si>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</si>
  <si>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</si>
  <si>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</si>
  <si>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</si>
  <si>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</si>
  <si>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</si>
  <si>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</si>
  <si>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</si>
  <si>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</si>
  <si>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</si>
  <si>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</si>
  <si>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</si>
  <si>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</si>
  <si>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</si>
  <si>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</si>
  <si>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</si>
  <si>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</si>
  <si>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</si>
  <si>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</si>
  <si>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</si>
  <si>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</si>
  <si>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</si>
  <si>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</si>
  <si>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</si>
  <si>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</si>
  <si>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</si>
  <si>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</si>
  <si>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</si>
  <si>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</si>
  <si>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</si>
  <si>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</si>
  <si>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</si>
  <si>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</si>
  <si>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</si>
  <si>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</si>
  <si>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</si>
  <si>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</si>
  <si>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</si>
  <si>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</si>
  <si>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</si>
  <si>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</si>
  <si>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</si>
  <si>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</si>
  <si>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</si>
  <si>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</si>
  <si>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</si>
  <si>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</si>
  <si>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</si>
  <si>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</si>
  <si>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</si>
  <si>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</si>
  <si>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</si>
  <si>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</si>
  <si>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</si>
  <si>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</si>
  <si>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</si>
  <si>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</si>
  <si>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</si>
  <si>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</si>
  <si>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</si>
  <si>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</si>
  <si>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</si>
  <si>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</si>
  <si>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</si>
  <si>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</si>
  <si>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</si>
  <si>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</si>
  <si>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</si>
  <si>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</si>
  <si>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</si>
  <si>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</si>
  <si>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</si>
  <si>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</si>
  <si>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</si>
  <si>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</si>
  <si>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</si>
  <si>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</si>
  <si>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</si>
  <si>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</si>
  <si>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</si>
  <si>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</si>
  <si>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</si>
  <si>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</si>
  <si>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</si>
  <si>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</si>
  <si>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</si>
  <si>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</si>
  <si>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</si>
  <si>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</si>
  <si>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</si>
  <si>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</si>
  <si>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</si>
  <si>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</si>
  <si>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</si>
  <si>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</si>
  <si>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</si>
  <si>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</si>
  <si>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</si>
  <si>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</si>
  <si>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</si>
  <si>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</si>
  <si>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</si>
  <si>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</si>
  <si>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</si>
  <si>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</si>
  <si>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</si>
  <si>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</si>
  <si>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</si>
  <si>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</si>
  <si>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</si>
  <si>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</si>
  <si>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</si>
  <si>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</si>
  <si>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</si>
  <si>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</si>
  <si>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</si>
  <si>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</si>
  <si>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</si>
  <si>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</si>
  <si>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</si>
  <si>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</si>
  <si>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</si>
  <si>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</si>
  <si>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</si>
  <si>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</si>
  <si>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</si>
  <si>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</si>
  <si>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</si>
  <si>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</si>
  <si>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</si>
  <si>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</si>
  <si>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</si>
  <si>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</si>
  <si>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</si>
  <si>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</si>
  <si>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</si>
  <si>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</si>
  <si>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</si>
  <si>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</si>
  <si>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</si>
  <si>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</si>
  <si>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</si>
  <si>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</si>
  <si>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</si>
  <si>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</si>
  <si>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</si>
  <si>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</si>
  <si>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</si>
  <si>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</si>
  <si>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</si>
  <si>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</si>
  <si>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</si>
  <si>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</si>
  <si>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</si>
  <si>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</si>
  <si>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</si>
  <si>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</si>
  <si>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</si>
  <si>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</si>
  <si>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</si>
  <si>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</si>
  <si>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</si>
  <si>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</si>
  <si>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</si>
  <si>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</si>
  <si>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</si>
  <si>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</si>
  <si>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</si>
  <si>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</si>
  <si>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</si>
  <si>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</si>
  <si>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</si>
  <si>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</si>
  <si>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</si>
  <si>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</si>
  <si>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</si>
  <si>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</si>
  <si>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</si>
  <si>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</si>
  <si>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</si>
  <si>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</si>
  <si>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</si>
  <si>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</si>
  <si>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</si>
  <si>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</si>
  <si>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</si>
  <si>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</si>
  <si>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</si>
  <si>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</si>
  <si>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</si>
  <si>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</si>
  <si>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</si>
  <si>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</si>
  <si>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</si>
  <si>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</si>
  <si>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</si>
  <si>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</si>
  <si>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</si>
  <si>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</si>
  <si>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</si>
  <si>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</si>
  <si>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</si>
  <si>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</si>
  <si>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</si>
  <si>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</si>
  <si>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</si>
  <si>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</si>
  <si>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</si>
  <si>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</si>
  <si>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</si>
  <si>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</si>
  <si>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</si>
  <si>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</si>
  <si>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</si>
  <si>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</si>
  <si>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</si>
  <si>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</si>
  <si>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</si>
  <si>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</si>
  <si>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</si>
  <si>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</si>
  <si>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</si>
  <si>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</si>
  <si>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</si>
  <si>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</si>
  <si>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</si>
  <si>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</si>
  <si>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</si>
  <si>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</si>
  <si>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</si>
  <si>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</si>
  <si>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</si>
  <si>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</si>
  <si>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</si>
  <si>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</si>
  <si>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</si>
  <si>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</si>
  <si>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</si>
  <si>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</si>
  <si>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</si>
  <si>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</si>
  <si>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</si>
  <si>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</si>
  <si>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</si>
  <si>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</si>
  <si>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</si>
  <si>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</si>
  <si>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</si>
  <si>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</si>
  <si>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</si>
  <si>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</si>
  <si>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</si>
  <si>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</si>
  <si>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</si>
  <si>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</si>
  <si>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</si>
  <si>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</si>
  <si>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</si>
  <si>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</si>
  <si>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</si>
  <si>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</si>
  <si>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</si>
  <si>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</si>
  <si>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</si>
  <si>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</si>
  <si>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</si>
  <si>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</si>
  <si>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</si>
  <si>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</si>
  <si>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</si>
  <si>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</si>
  <si>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</si>
  <si>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</si>
  <si>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</si>
  <si>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</si>
  <si>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</si>
  <si>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</si>
  <si>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</si>
  <si>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</si>
  <si>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</si>
  <si>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</si>
  <si>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</si>
  <si>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</si>
  <si>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</si>
  <si>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</si>
  <si>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</si>
  <si>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</si>
  <si>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</si>
  <si>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</si>
  <si>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</si>
  <si>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</si>
  <si>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</si>
  <si>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</si>
  <si>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</si>
  <si>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</si>
  <si>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</si>
  <si>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</si>
  <si>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</si>
  <si>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</si>
  <si>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</si>
  <si>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</si>
  <si>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</si>
  <si>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</si>
  <si>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</si>
  <si>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</si>
  <si>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</si>
  <si>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</si>
  <si>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</si>
  <si>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</si>
  <si>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</si>
  <si>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</si>
  <si>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</si>
  <si>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</si>
  <si>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</si>
  <si>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</si>
  <si>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</si>
  <si>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</si>
  <si>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</si>
  <si>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</si>
  <si>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</si>
  <si>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</si>
  <si>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</si>
  <si>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</si>
  <si>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</si>
  <si>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</si>
  <si>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</si>
  <si>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</si>
  <si>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</si>
  <si>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</si>
  <si>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</si>
  <si>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</si>
  <si>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</si>
  <si>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</si>
  <si>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</si>
  <si>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</si>
  <si>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</si>
  <si>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</si>
  <si>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</si>
  <si>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</si>
  <si>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</si>
  <si>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</si>
  <si>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</si>
  <si>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</si>
  <si>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</si>
  <si>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</si>
  <si>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</si>
  <si>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</si>
  <si>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</si>
  <si>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</si>
  <si>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</si>
  <si>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</si>
  <si>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</si>
  <si>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</si>
  <si>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</si>
  <si>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</si>
  <si>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</si>
  <si>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</si>
  <si>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</si>
  <si>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</si>
  <si>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</si>
  <si>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</si>
  <si>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</si>
  <si>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</si>
  <si>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</si>
  <si>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</si>
  <si>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</si>
  <si>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</si>
  <si>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</si>
  <si>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</si>
  <si>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</si>
  <si>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</si>
  <si>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</si>
  <si>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</si>
  <si>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</si>
  <si>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</si>
  <si>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</si>
  <si>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</si>
  <si>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</si>
  <si>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</si>
  <si>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</si>
  <si>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</si>
  <si>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</si>
  <si>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</si>
  <si>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</si>
  <si>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</si>
  <si>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</si>
  <si>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</si>
  <si>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</si>
  <si>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</si>
  <si>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</si>
  <si>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</si>
  <si>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</si>
  <si>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</si>
  <si>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</si>
  <si>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</si>
  <si>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</si>
  <si>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</si>
  <si>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</si>
  <si>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</si>
  <si>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</si>
  <si>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</si>
  <si>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</si>
  <si>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</si>
  <si>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</si>
  <si>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</si>
  <si>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</si>
  <si>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</si>
  <si>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</si>
  <si>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</si>
  <si>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</si>
  <si>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</si>
  <si>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</si>
  <si>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</si>
  <si>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</si>
  <si>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</si>
  <si>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</si>
  <si>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</si>
  <si>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</si>
  <si>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</si>
  <si>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</si>
  <si>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</si>
  <si>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</si>
  <si>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</si>
  <si>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</si>
  <si>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</si>
  <si>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</si>
  <si>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</si>
  <si>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</si>
  <si>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</si>
  <si>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</si>
  <si>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</si>
  <si>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</si>
  <si>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</si>
  <si>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</si>
  <si>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</si>
  <si>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</si>
  <si>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</si>
  <si>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</si>
  <si>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</si>
  <si>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</si>
  <si>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</si>
  <si>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</si>
  <si>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</si>
  <si>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</si>
  <si>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</si>
  <si>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</si>
  <si>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</si>
  <si>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</si>
  <si>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</si>
  <si>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</si>
  <si>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</si>
  <si>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</si>
  <si>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</si>
  <si>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</si>
  <si>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</si>
  <si>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</si>
  <si>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</si>
  <si>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</si>
  <si>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</si>
  <si>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</si>
  <si>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</si>
  <si>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</si>
  <si>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</si>
  <si>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</si>
  <si>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</si>
  <si>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</si>
  <si>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</si>
  <si>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</si>
  <si>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</si>
  <si>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</si>
  <si>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</si>
  <si>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</si>
  <si>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</si>
  <si>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</si>
  <si>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</si>
  <si>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</si>
  <si>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</si>
  <si>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</si>
  <si>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</si>
  <si>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</si>
  <si>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</si>
  <si>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</si>
  <si>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</si>
  <si>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</si>
  <si>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</si>
  <si>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</si>
  <si>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</si>
  <si>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</si>
  <si>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</si>
  <si>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</si>
  <si>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</si>
  <si>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</si>
  <si>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</si>
  <si>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</si>
  <si>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</si>
  <si>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</si>
  <si>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</si>
  <si>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</si>
  <si>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</si>
  <si>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</si>
  <si>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</si>
  <si>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</si>
  <si>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</si>
  <si>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</si>
  <si>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</si>
  <si>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</si>
  <si>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</si>
  <si>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</si>
  <si>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</si>
  <si>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</si>
  <si>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</si>
  <si>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</si>
  <si>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</si>
  <si>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</si>
  <si>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</si>
  <si>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</si>
  <si>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</si>
  <si>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</si>
  <si>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</si>
  <si>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</si>
  <si>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</si>
  <si>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</si>
  <si>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</si>
  <si>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</si>
  <si>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</si>
  <si>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</si>
  <si>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</si>
  <si>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</si>
  <si>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</si>
  <si>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</si>
  <si>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</si>
  <si>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</si>
  <si>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</si>
  <si>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</si>
  <si>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</si>
  <si>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</si>
  <si>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</si>
  <si>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</si>
  <si>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</si>
  <si>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</si>
  <si>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</si>
  <si>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</si>
  <si>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</si>
  <si>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</si>
  <si>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</si>
  <si>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</si>
  <si>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</si>
  <si>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</si>
  <si>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</si>
  <si>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</si>
  <si>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</si>
  <si>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</si>
  <si>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</si>
  <si>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</si>
  <si>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</si>
  <si>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</si>
  <si>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</si>
  <si>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</si>
  <si>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</si>
  <si>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</si>
  <si>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</si>
  <si>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</si>
  <si>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</si>
  <si>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</si>
  <si>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</si>
  <si>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</si>
  <si>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</si>
  <si>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</si>
  <si>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</si>
  <si>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</si>
  <si>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</si>
  <si>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</si>
  <si>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</si>
  <si>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</si>
  <si>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</si>
  <si>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</si>
  <si>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</si>
  <si>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</si>
  <si>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</si>
  <si>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</si>
  <si>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</si>
  <si>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</si>
  <si>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</si>
  <si>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</si>
  <si>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</si>
  <si>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</si>
  <si>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</si>
  <si>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</si>
  <si>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</si>
  <si>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</si>
  <si>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</si>
  <si>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</si>
  <si>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</si>
  <si>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</si>
  <si>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</si>
  <si>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</si>
  <si>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</si>
  <si>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</si>
  <si>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</si>
  <si>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</si>
  <si>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</si>
  <si>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</si>
  <si>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</si>
  <si>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</si>
  <si>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</si>
  <si>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</si>
  <si>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</si>
  <si>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</si>
  <si>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</si>
  <si>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</si>
  <si>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</si>
  <si>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</si>
  <si>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</si>
  <si>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</si>
  <si>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</si>
  <si>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</si>
  <si>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</si>
  <si>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</si>
  <si>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</si>
  <si>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</si>
  <si>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</si>
  <si>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</si>
  <si>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</si>
  <si>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</si>
  <si>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</si>
  <si>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</si>
  <si>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</si>
  <si>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</si>
  <si>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</si>
  <si>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</si>
  <si>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</si>
  <si>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</si>
  <si>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</si>
  <si>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</si>
  <si>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</si>
  <si>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</si>
  <si>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</si>
  <si>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</si>
  <si>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</si>
  <si>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</si>
  <si>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</si>
  <si>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</si>
  <si>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</si>
  <si>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</si>
  <si>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</si>
  <si>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</si>
  <si>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</si>
  <si>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</si>
  <si>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</si>
  <si>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</si>
  <si>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</si>
  <si>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</si>
  <si>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</si>
  <si>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</si>
  <si>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</si>
  <si>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</si>
  <si>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</si>
  <si>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</si>
  <si>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</si>
  <si>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</si>
  <si>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</si>
  <si>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</si>
  <si>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</si>
  <si>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</si>
  <si>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</si>
  <si>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</si>
  <si>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</si>
  <si>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</si>
  <si>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</si>
  <si>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</si>
  <si>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</si>
  <si>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</si>
  <si>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</si>
  <si>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</si>
  <si>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</si>
  <si>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</si>
  <si>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</si>
  <si>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</si>
  <si>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</si>
  <si>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</si>
  <si>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</si>
  <si>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</si>
  <si>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</si>
  <si>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</si>
  <si>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</si>
  <si>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</si>
  <si>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</si>
  <si>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</si>
  <si>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</si>
  <si>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</si>
  <si>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</si>
  <si>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</si>
  <si>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</si>
  <si>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</si>
  <si>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</si>
  <si>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</si>
  <si>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</si>
  <si>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</si>
  <si>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</si>
  <si>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</si>
  <si>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</si>
  <si>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</si>
  <si>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</si>
  <si>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</si>
  <si>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</si>
  <si>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</si>
  <si>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</si>
  <si>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</si>
  <si>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</si>
  <si>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</si>
  <si>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</si>
  <si>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</si>
  <si>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</si>
  <si>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</si>
  <si>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</si>
  <si>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</si>
  <si>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</si>
  <si>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</si>
  <si>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</si>
  <si>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</si>
  <si>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</si>
  <si>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</si>
  <si>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</si>
  <si>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</si>
  <si>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</si>
  <si>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</si>
  <si>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</si>
  <si>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</si>
  <si>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</si>
  <si>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</si>
  <si>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</si>
  <si>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</si>
  <si>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</si>
  <si>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</si>
  <si>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</si>
  <si>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</si>
  <si>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</si>
  <si>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</si>
  <si>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</si>
  <si>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</si>
  <si>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</si>
  <si>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</si>
  <si>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</si>
  <si>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</si>
  <si>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</si>
  <si>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</si>
  <si>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</si>
  <si>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</si>
  <si>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</si>
  <si>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</si>
  <si>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</si>
  <si>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</si>
  <si>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</si>
  <si>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</si>
  <si>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</si>
  <si>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</si>
  <si>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</si>
  <si>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</si>
  <si>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</si>
  <si>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</si>
  <si>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</si>
  <si>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</si>
  <si>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</si>
  <si>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</si>
  <si>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</si>
  <si>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</si>
  <si>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</si>
  <si>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</si>
  <si>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</si>
  <si>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</si>
  <si>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</si>
  <si>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</si>
  <si>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</si>
  <si>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</si>
  <si>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</si>
  <si>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</si>
  <si>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</si>
  <si>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</si>
  <si>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</si>
  <si>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</si>
  <si>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</si>
  <si>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</si>
  <si>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</si>
  <si>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</si>
  <si>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</si>
  <si>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</si>
  <si>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</si>
  <si>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</si>
  <si>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</si>
  <si>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</si>
  <si>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</si>
  <si>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</si>
  <si>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</si>
  <si>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</si>
  <si>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</si>
  <si>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</si>
  <si>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</si>
  <si>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</si>
  <si>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</si>
  <si>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</si>
  <si>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</si>
  <si>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</si>
  <si>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</si>
  <si>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</si>
  <si>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</si>
  <si>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</si>
  <si>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</si>
  <si>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</si>
  <si>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</si>
  <si>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</si>
  <si>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</si>
  <si>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</si>
  <si>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</si>
  <si>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</si>
  <si>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</si>
  <si>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</si>
  <si>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</si>
  <si>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</si>
  <si>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</si>
  <si>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</si>
  <si>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</si>
  <si>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</si>
  <si>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</si>
  <si>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</si>
  <si>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</si>
  <si>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</si>
  <si>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</si>
  <si>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</si>
  <si>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</si>
  <si>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</si>
  <si>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</si>
  <si>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</si>
  <si>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</si>
  <si>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</si>
  <si>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</si>
  <si>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</si>
  <si>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</si>
  <si>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</si>
  <si>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</si>
  <si>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</si>
  <si>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</si>
  <si>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</si>
  <si>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</si>
  <si>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</si>
  <si>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</si>
  <si>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</si>
  <si>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</si>
  <si>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</si>
  <si>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</si>
  <si>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</si>
  <si>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</si>
  <si>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</si>
  <si>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</si>
  <si>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</si>
  <si>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</si>
  <si>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</si>
  <si>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</si>
  <si>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</si>
  <si>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</si>
  <si>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</si>
  <si>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</si>
  <si>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</si>
  <si>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</si>
  <si>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</si>
  <si>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</si>
  <si>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</si>
  <si>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</si>
  <si>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</si>
  <si>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</si>
  <si>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</si>
  <si>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</si>
  <si>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</si>
  <si>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</si>
  <si>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</si>
  <si>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</si>
  <si>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</si>
  <si>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</si>
  <si>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</si>
  <si>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</si>
  <si>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</si>
  <si>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</si>
  <si>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</si>
  <si>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</si>
  <si>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</si>
  <si>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</si>
  <si>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</si>
  <si>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</si>
  <si>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</si>
  <si>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</si>
  <si>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</si>
  <si>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</si>
  <si>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</si>
  <si>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</si>
  <si>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</si>
  <si>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</si>
  <si>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</si>
  <si>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</si>
  <si>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</si>
  <si>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</si>
  <si>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</si>
  <si>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</si>
  <si>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</si>
  <si>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</si>
  <si>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</si>
  <si>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</si>
  <si>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</si>
  <si>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</si>
  <si>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</si>
  <si>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</si>
  <si>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</si>
  <si>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</si>
  <si>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</si>
  <si>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</si>
  <si>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</si>
  <si>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</si>
  <si>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</si>
  <si>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</si>
  <si>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</si>
  <si>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</si>
  <si>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</si>
  <si>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</si>
  <si>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</si>
  <si>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</si>
  <si>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</si>
  <si>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</si>
  <si>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</si>
  <si>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</si>
  <si>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</si>
  <si>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</si>
  <si>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</si>
  <si>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</si>
  <si>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</si>
  <si>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</si>
  <si>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</si>
  <si>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</si>
  <si>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</si>
  <si>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</si>
  <si>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</si>
  <si>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</si>
  <si>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</si>
  <si>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</si>
  <si>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</si>
  <si>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</si>
  <si>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</si>
  <si>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</si>
  <si>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</si>
  <si>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</si>
  <si>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</si>
  <si>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</si>
  <si>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</si>
  <si>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</si>
  <si>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</si>
  <si>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</si>
  <si>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</si>
  <si>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</si>
  <si>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</si>
  <si>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</si>
  <si>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</si>
  <si>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</si>
  <si>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</si>
  <si>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</si>
  <si>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</si>
  <si>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</si>
  <si>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</si>
  <si>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</si>
  <si>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</si>
  <si>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</si>
  <si>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</si>
  <si>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</si>
  <si>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</si>
  <si>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</si>
  <si>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</si>
  <si>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</si>
  <si>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</si>
  <si>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</si>
  <si>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</si>
  <si>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</si>
  <si>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</si>
  <si>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</si>
  <si>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</si>
  <si>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</si>
  <si>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</si>
  <si>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</si>
  <si>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</si>
  <si>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</si>
  <si>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</si>
  <si>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</si>
  <si>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</si>
  <si>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</si>
  <si>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</si>
  <si>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</si>
  <si>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</si>
  <si>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</si>
  <si>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</si>
  <si>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</si>
  <si>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</si>
  <si>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</si>
  <si>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</si>
  <si>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</si>
  <si>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</si>
  <si>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</si>
  <si>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</si>
  <si>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</si>
  <si>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</si>
  <si>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</si>
  <si>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</si>
  <si>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</si>
  <si>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</si>
  <si>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</si>
  <si>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</si>
  <si>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</si>
  <si>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</si>
  <si>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</si>
  <si>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</si>
  <si>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</si>
  <si>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</si>
  <si>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</si>
  <si>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</si>
  <si>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</si>
  <si>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</si>
  <si>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</si>
  <si>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</si>
  <si>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</si>
  <si>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</si>
  <si>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</si>
  <si>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</si>
  <si>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</si>
  <si>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</si>
  <si>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</si>
  <si>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</si>
  <si>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</si>
  <si>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</si>
  <si>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</si>
  <si>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</si>
  <si>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</si>
  <si>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</si>
  <si>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</si>
  <si>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</si>
  <si>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</si>
  <si>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</si>
  <si>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</si>
  <si>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</si>
  <si>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</si>
  <si>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</si>
  <si>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</si>
  <si>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</si>
  <si>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</si>
  <si>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</si>
  <si>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</si>
  <si>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</si>
  <si>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</si>
  <si>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</si>
  <si>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</si>
  <si>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</si>
  <si>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</si>
  <si>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</si>
  <si>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</si>
  <si>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</si>
  <si>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</si>
  <si>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</si>
  <si>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</si>
  <si>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</si>
  <si>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</si>
  <si>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</si>
  <si>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</si>
  <si>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</si>
  <si>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</si>
  <si>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</si>
  <si>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</si>
  <si>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</si>
  <si>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</si>
  <si>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</si>
  <si>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</si>
  <si>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</si>
  <si>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</si>
  <si>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</si>
  <si>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</si>
  <si>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</si>
  <si>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</si>
  <si>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</si>
  <si>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</si>
  <si>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</si>
  <si>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</si>
  <si>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</si>
  <si>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</si>
  <si>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</si>
  <si>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</si>
  <si>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</si>
  <si>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</si>
  <si>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</si>
  <si>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</si>
  <si>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</si>
  <si>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</si>
  <si>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</si>
  <si>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</si>
  <si>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</si>
  <si>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</si>
  <si>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</si>
  <si>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</si>
  <si>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</si>
  <si>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</si>
  <si>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</si>
  <si>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</si>
  <si>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</si>
  <si>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</si>
  <si>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</si>
  <si>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</si>
  <si>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</si>
  <si>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</si>
  <si>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</si>
  <si>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</si>
  <si>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</si>
  <si>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</si>
  <si>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</si>
  <si>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</si>
  <si>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</si>
  <si>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</si>
  <si>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</si>
  <si>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</si>
  <si>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</si>
  <si>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</si>
  <si>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</si>
  <si>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</si>
  <si>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</si>
  <si>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</si>
  <si>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</si>
  <si>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</si>
  <si>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</si>
  <si>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</si>
  <si>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</si>
  <si>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</si>
  <si>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</si>
  <si>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</si>
  <si>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</si>
  <si>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</si>
  <si>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</si>
  <si>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</si>
  <si>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</si>
  <si>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</si>
  <si>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</si>
  <si>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</si>
  <si>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</si>
  <si>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</si>
  <si>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</si>
  <si>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</si>
  <si>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</si>
  <si>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</si>
  <si>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</si>
  <si>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</si>
  <si>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</si>
  <si>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</si>
  <si>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</si>
  <si>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</si>
  <si>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</si>
  <si>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</si>
  <si>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</si>
  <si>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</si>
  <si>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</si>
  <si>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</si>
  <si>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</si>
  <si>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</si>
  <si>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</si>
  <si>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</si>
  <si>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</si>
  <si>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</si>
  <si>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</si>
  <si>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</si>
  <si>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</si>
  <si>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</si>
  <si>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</si>
  <si>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</si>
  <si>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</si>
  <si>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</si>
  <si>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</si>
  <si>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</si>
  <si>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</si>
  <si>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</si>
  <si>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</si>
  <si>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</si>
  <si>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</si>
  <si>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</si>
  <si>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</si>
  <si>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</si>
  <si>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</si>
  <si>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</si>
  <si>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</si>
  <si>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</si>
  <si>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</si>
  <si>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</si>
  <si>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</si>
  <si>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</si>
  <si>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</si>
  <si>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</si>
  <si>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</si>
  <si>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</si>
  <si>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</si>
  <si>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</si>
  <si>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</si>
  <si>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</si>
  <si>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</si>
  <si>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</si>
  <si>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</si>
  <si>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</si>
  <si>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</si>
  <si>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</si>
  <si>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</si>
  <si>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</si>
  <si>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</si>
  <si>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</si>
  <si>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</si>
  <si>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</si>
  <si>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</si>
  <si>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</si>
  <si>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</si>
  <si>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</si>
  <si>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</si>
  <si>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</si>
  <si>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</si>
  <si>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</si>
  <si>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</si>
  <si>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</si>
  <si>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</si>
  <si>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</si>
  <si>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</si>
  <si>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</si>
  <si>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</si>
  <si>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</si>
  <si>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</si>
  <si>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</si>
  <si>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</si>
  <si>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</si>
  <si>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</si>
  <si>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</si>
  <si>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</si>
  <si>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</si>
  <si>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</si>
  <si>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</si>
  <si>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</si>
  <si>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</si>
  <si>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</si>
  <si>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</si>
  <si>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</si>
  <si>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</si>
  <si>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</si>
  <si>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</si>
  <si>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</si>
  <si>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</si>
  <si>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</si>
  <si>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</si>
  <si>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</si>
  <si>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</si>
  <si>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</si>
  <si>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</si>
  <si>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</si>
  <si>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</si>
  <si>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</si>
  <si>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</si>
  <si>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</si>
  <si>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</si>
  <si>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</si>
  <si>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</si>
  <si>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</si>
  <si>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</si>
  <si>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</si>
  <si>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</si>
  <si>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</si>
  <si>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</si>
  <si>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</si>
  <si>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</si>
  <si>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</si>
  <si>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</si>
  <si>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</si>
  <si>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</si>
  <si>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</si>
  <si>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</si>
  <si>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</si>
  <si>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</si>
  <si>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</si>
  <si>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</si>
  <si>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</si>
  <si>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</si>
  <si>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</si>
  <si>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</si>
  <si>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</si>
  <si>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</si>
  <si>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</si>
  <si>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</si>
  <si>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</si>
  <si>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</si>
  <si>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</si>
  <si>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</si>
  <si>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</si>
  <si>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</si>
  <si>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</si>
  <si>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</si>
  <si>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</si>
  <si>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</si>
  <si>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</si>
  <si>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</si>
  <si>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</si>
  <si>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</si>
  <si>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</si>
  <si>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</si>
  <si>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</si>
  <si>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</si>
  <si>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</si>
  <si>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</si>
  <si>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</si>
  <si>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</si>
  <si>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</si>
  <si>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</si>
  <si>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</si>
  <si>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</si>
  <si>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</si>
  <si>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</si>
  <si>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</si>
  <si>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</si>
  <si>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</si>
  <si>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</si>
  <si>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</si>
  <si>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</si>
  <si>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</si>
  <si>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</si>
  <si>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</si>
  <si>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</si>
  <si>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</si>
  <si>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</si>
  <si>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</si>
  <si>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</si>
  <si>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</si>
  <si>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</si>
  <si>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</si>
  <si>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</si>
  <si>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</si>
  <si>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</si>
  <si>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</si>
  <si>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</si>
  <si>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</si>
  <si>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</si>
  <si>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</si>
  <si>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</si>
  <si>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</si>
  <si>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</si>
  <si>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</si>
  <si>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</si>
  <si>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</si>
  <si>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</si>
  <si>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</si>
  <si>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</si>
  <si>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</si>
  <si>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</si>
  <si>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</si>
  <si>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</si>
  <si>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</si>
  <si>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</si>
  <si>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</si>
  <si>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</si>
  <si>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</si>
  <si>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</si>
  <si>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</si>
  <si>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</si>
  <si>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</si>
  <si>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</si>
  <si>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</si>
  <si>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</si>
  <si>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</si>
  <si>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</si>
  <si>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</si>
  <si>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</si>
  <si>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</si>
  <si>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</si>
  <si>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</si>
  <si>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</si>
  <si>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</si>
  <si>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</si>
  <si>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</si>
  <si>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</si>
  <si>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</si>
  <si>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</si>
  <si>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</si>
  <si>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</si>
  <si>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</si>
  <si>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</si>
  <si>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</si>
  <si>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</si>
  <si>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</si>
  <si>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</si>
  <si>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</si>
  <si>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</si>
  <si>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</si>
  <si>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</si>
  <si>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</si>
  <si>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</si>
  <si>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</si>
  <si>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</si>
  <si>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</si>
  <si>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</si>
  <si>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</si>
  <si>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</si>
  <si>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</si>
  <si>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</si>
  <si>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</si>
  <si>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</si>
  <si>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</si>
  <si>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</si>
  <si>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</si>
  <si>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</si>
  <si>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</si>
  <si>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</si>
  <si>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</si>
  <si>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</si>
  <si>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</si>
  <si>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</si>
  <si>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</si>
  <si>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</si>
  <si>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</si>
  <si>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</si>
  <si>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</si>
  <si>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</si>
  <si>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</si>
  <si>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</si>
  <si>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</si>
  <si>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</si>
  <si>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</si>
  <si>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</si>
  <si>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</si>
  <si>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</si>
  <si>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</si>
  <si>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</si>
  <si>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</si>
  <si>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</si>
  <si>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</si>
  <si>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</si>
  <si>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</si>
  <si>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</si>
  <si>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</si>
  <si>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</si>
  <si>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</si>
  <si>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</si>
  <si>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</si>
  <si>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</si>
  <si>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</si>
  <si>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</si>
  <si>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</si>
  <si>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</si>
  <si>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</si>
  <si>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</si>
  <si>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</si>
  <si>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</si>
  <si>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</si>
  <si>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</si>
  <si>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</si>
  <si>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</si>
  <si>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</si>
  <si>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</si>
  <si>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</si>
  <si>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</si>
  <si>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</si>
  <si>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</si>
  <si>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</si>
  <si>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</si>
  <si>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</si>
  <si>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</si>
  <si>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</si>
  <si>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</si>
  <si>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</si>
  <si>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</si>
  <si>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</si>
  <si>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</si>
  <si>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</si>
  <si>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</si>
  <si>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</si>
  <si>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</si>
  <si>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</si>
  <si>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</si>
  <si>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</si>
  <si>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</si>
  <si>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</si>
  <si>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</si>
  <si>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</si>
  <si>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</si>
  <si>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</si>
  <si>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</si>
  <si>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</si>
  <si>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</si>
  <si>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</si>
  <si>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</si>
  <si>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</si>
  <si>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</si>
  <si>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</si>
  <si>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</si>
  <si>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</si>
  <si>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</si>
  <si>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</si>
  <si>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</si>
  <si>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</si>
  <si>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</si>
  <si>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</si>
  <si>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</si>
  <si>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</si>
  <si>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</si>
  <si>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</si>
  <si>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</si>
  <si>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</si>
  <si>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</si>
  <si>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</si>
  <si>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</si>
  <si>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</si>
  <si>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</si>
  <si>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</si>
  <si>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</si>
  <si>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</si>
  <si>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</si>
  <si>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</si>
  <si>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</si>
  <si>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</si>
  <si>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</si>
  <si>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</si>
  <si>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</si>
  <si>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</si>
  <si>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</si>
  <si>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</si>
  <si>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</si>
  <si>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</si>
  <si>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</si>
  <si>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</si>
  <si>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</si>
  <si>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</si>
  <si>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</si>
  <si>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</si>
  <si>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</si>
  <si>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</si>
  <si>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</si>
  <si>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</si>
  <si>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</si>
  <si>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</si>
  <si>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</si>
  <si>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</si>
  <si>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</si>
  <si>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</si>
  <si>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</si>
  <si>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</si>
  <si>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</si>
  <si>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</si>
  <si>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</si>
  <si>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</si>
  <si>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</si>
  <si>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</si>
  <si>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</si>
  <si>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</si>
  <si>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</si>
  <si>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</si>
  <si>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</si>
  <si>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</si>
  <si>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</si>
  <si>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</si>
  <si>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</si>
  <si>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</si>
  <si>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</si>
  <si>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</si>
  <si>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</si>
  <si>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</si>
  <si>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</si>
  <si>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</si>
  <si>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</si>
  <si>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</si>
  <si>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</si>
  <si>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</si>
  <si>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</si>
  <si>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</si>
  <si>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</si>
  <si>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</si>
  <si>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</si>
  <si>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</si>
  <si>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</si>
  <si>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</si>
  <si>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</si>
  <si>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</si>
  <si>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</si>
  <si>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</si>
  <si>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</si>
  <si>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</si>
  <si>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</si>
  <si>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</si>
  <si>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</si>
  <si>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</si>
  <si>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</si>
  <si>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</si>
  <si>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</si>
  <si>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</si>
  <si>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</si>
  <si>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</si>
  <si>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</si>
  <si>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</si>
  <si>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</si>
  <si>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</si>
  <si>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</si>
  <si>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</si>
  <si>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</si>
  <si>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</si>
  <si>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</si>
  <si>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</si>
  <si>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</si>
  <si>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</si>
  <si>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</si>
  <si>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</si>
  <si>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</si>
  <si>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</si>
  <si>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</si>
  <si>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</si>
  <si>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</si>
  <si>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</si>
  <si>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</si>
  <si>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</si>
  <si>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</si>
  <si>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</si>
  <si>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</si>
  <si>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</si>
  <si>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</si>
  <si>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</si>
  <si>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</si>
  <si>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</si>
  <si>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</si>
  <si>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</si>
  <si>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</si>
  <si>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</si>
  <si>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</si>
  <si>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</si>
  <si>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</si>
  <si>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</si>
  <si>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</si>
  <si>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</si>
  <si>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</si>
  <si>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</si>
  <si>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</si>
  <si>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</si>
  <si>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</si>
  <si>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</si>
  <si>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</si>
  <si>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</si>
  <si>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</si>
  <si>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</si>
  <si>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</si>
  <si>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</si>
  <si>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</si>
  <si>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</si>
  <si>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</si>
  <si>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</si>
  <si>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</si>
  <si>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</si>
  <si>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</si>
  <si>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</si>
  <si>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</si>
  <si>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</si>
  <si>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</si>
  <si>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</si>
  <si>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</si>
  <si>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</si>
  <si>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</si>
  <si>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</si>
  <si>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</si>
  <si>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</si>
  <si>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</si>
  <si>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</si>
  <si>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</si>
  <si>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</si>
  <si>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</si>
  <si>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</si>
  <si>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</si>
  <si>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</si>
  <si>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</si>
  <si>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</si>
  <si>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</si>
  <si>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</si>
  <si>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</si>
  <si>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</si>
  <si>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</si>
  <si>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</si>
  <si>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</si>
  <si>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</si>
  <si>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</si>
  <si>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</si>
  <si>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</si>
  <si>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</si>
  <si>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</si>
  <si>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</si>
  <si>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</si>
  <si>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</si>
  <si>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</si>
  <si>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</si>
  <si>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</si>
  <si>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</si>
  <si>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</si>
  <si>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</si>
  <si>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</si>
  <si>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</si>
  <si>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</si>
  <si>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</si>
  <si>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</si>
  <si>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</si>
  <si>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</si>
  <si>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</si>
  <si>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</si>
  <si>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</si>
  <si>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</si>
  <si>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</si>
  <si>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</si>
  <si>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</si>
  <si>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</si>
  <si>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</si>
  <si>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</si>
  <si>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</si>
  <si>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</si>
  <si>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</si>
  <si>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</si>
  <si>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</si>
  <si>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</si>
  <si>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</si>
  <si>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</si>
  <si>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</si>
  <si>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</si>
  <si>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</si>
  <si>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</si>
  <si>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</si>
  <si>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</si>
  <si>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</si>
  <si>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</si>
  <si>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</si>
  <si>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</si>
  <si>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</si>
  <si>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</si>
  <si>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</si>
  <si>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</si>
  <si>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</si>
  <si>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</si>
  <si>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</si>
  <si>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</si>
  <si>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</si>
  <si>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</si>
  <si>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</si>
  <si>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</si>
  <si>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</si>
  <si>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</si>
  <si>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</si>
  <si>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</si>
  <si>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</si>
  <si>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</si>
  <si>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</si>
  <si>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</si>
  <si>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</si>
  <si>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</si>
  <si>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</si>
  <si>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</si>
  <si>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</si>
  <si>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</si>
  <si>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</si>
  <si>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</si>
  <si>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</si>
  <si>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</si>
  <si>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</si>
  <si>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</si>
  <si>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</si>
  <si>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</si>
  <si>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</si>
  <si>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</si>
  <si>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</si>
  <si>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</si>
  <si>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</si>
  <si>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</si>
  <si>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</si>
  <si>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</si>
  <si>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</si>
  <si>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</si>
  <si>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</si>
  <si>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</si>
  <si>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</si>
  <si>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</si>
  <si>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</si>
  <si>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</si>
  <si>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</si>
  <si>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</si>
  <si>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</si>
  <si>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</si>
  <si>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</si>
  <si>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</si>
  <si>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</si>
  <si>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</si>
  <si>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</si>
  <si>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</si>
  <si>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</si>
  <si>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</si>
  <si>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</si>
  <si>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</si>
  <si>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</si>
  <si>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</si>
  <si>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</si>
  <si>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</si>
  <si>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</si>
  <si>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</si>
  <si>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</si>
  <si>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</si>
  <si>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</si>
  <si>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</si>
  <si>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</si>
  <si>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</si>
  <si>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</si>
  <si>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</si>
  <si>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</si>
  <si>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</si>
  <si>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</si>
  <si>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</si>
  <si>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</si>
  <si>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</si>
  <si>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</si>
  <si>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</si>
  <si>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</si>
  <si>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</si>
  <si>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</si>
  <si>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</si>
  <si>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</si>
  <si>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</si>
  <si>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</si>
  <si>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</si>
  <si>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</si>
  <si>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</si>
  <si>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</si>
  <si>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</si>
  <si>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</si>
  <si>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</si>
  <si>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</si>
  <si>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</si>
  <si>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</si>
  <si>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</si>
  <si>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</si>
  <si>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</si>
  <si>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</si>
  <si>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</si>
  <si>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</si>
  <si>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</si>
  <si>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</si>
  <si>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</si>
  <si>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</si>
  <si>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</si>
  <si>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</si>
  <si>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</si>
  <si>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</si>
  <si>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</si>
  <si>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</si>
  <si>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</si>
  <si>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</si>
  <si>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</si>
  <si>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</si>
  <si>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</si>
  <si>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</si>
  <si>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</si>
  <si>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</si>
  <si>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</si>
  <si>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</si>
  <si>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</si>
  <si>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</si>
  <si>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</si>
  <si>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</si>
  <si>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</si>
  <si>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</si>
  <si>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</si>
  <si>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</si>
  <si>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</si>
  <si>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</si>
  <si>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</si>
  <si>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</si>
  <si>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</si>
  <si>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</si>
  <si>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</si>
  <si>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</si>
  <si>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</si>
  <si>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</si>
  <si>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</si>
  <si>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</si>
  <si>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</si>
  <si>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</si>
  <si>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</si>
  <si>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</si>
  <si>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</si>
  <si>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</si>
  <si>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</si>
  <si>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</si>
  <si>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</si>
  <si>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</si>
  <si>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</si>
  <si>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</si>
  <si>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</si>
  <si>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</si>
  <si>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</si>
  <si>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</si>
  <si>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</si>
  <si>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</si>
  <si>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</si>
  <si>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</si>
  <si>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</si>
  <si>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</si>
  <si>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</si>
  <si>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</si>
  <si>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</si>
  <si>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</si>
  <si>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</si>
  <si>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</si>
  <si>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</si>
  <si>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</si>
  <si>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</si>
  <si>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</si>
  <si>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</si>
  <si>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</si>
  <si>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</si>
  <si>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</si>
  <si>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</si>
  <si>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</si>
  <si>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</si>
  <si>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</si>
  <si>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</si>
  <si>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</si>
  <si>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</si>
  <si>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</si>
  <si>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</si>
  <si>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</si>
  <si>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</si>
  <si>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</si>
  <si>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</si>
  <si>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</si>
  <si>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</si>
  <si>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</si>
  <si>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</si>
  <si>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</si>
  <si>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</si>
  <si>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</si>
  <si>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</si>
  <si>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</si>
  <si>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</si>
  <si>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</si>
  <si>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</si>
  <si>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</si>
  <si>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</si>
  <si>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</si>
  <si>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</si>
  <si>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</si>
  <si>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</si>
  <si>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</si>
  <si>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</si>
  <si>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</si>
  <si>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</si>
  <si>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</si>
  <si>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</si>
  <si>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</si>
  <si>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</si>
  <si>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</si>
  <si>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</si>
  <si>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</si>
  <si>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</si>
  <si>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</si>
  <si>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</si>
  <si>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</si>
  <si>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</si>
  <si>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</si>
  <si>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</si>
  <si>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</si>
  <si>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</si>
  <si>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</si>
  <si>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</si>
  <si>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</si>
  <si>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</si>
  <si>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</si>
  <si>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</si>
  <si>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</si>
  <si>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</si>
  <si>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</si>
  <si>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</si>
  <si>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</si>
  <si>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</si>
  <si>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</si>
  <si>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</si>
  <si>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</si>
  <si>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</si>
  <si>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</si>
  <si>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</si>
  <si>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</si>
  <si>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</si>
  <si>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</si>
  <si>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</si>
  <si>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</si>
  <si>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</si>
  <si>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</si>
  <si>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</si>
  <si>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</si>
  <si>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</si>
  <si>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</si>
  <si>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</si>
  <si>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</si>
  <si>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</si>
  <si>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</si>
  <si>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</si>
  <si>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</si>
  <si>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</si>
  <si>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</si>
  <si>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</si>
  <si>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</si>
  <si>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</si>
  <si>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</si>
  <si>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</si>
  <si>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</si>
  <si>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</si>
  <si>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</si>
  <si>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</si>
  <si>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</si>
  <si>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</si>
  <si>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</si>
  <si>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</si>
  <si>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</si>
  <si>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</si>
  <si>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</si>
  <si>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</si>
  <si>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</si>
  <si>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</si>
  <si>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</si>
  <si>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</si>
  <si>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</si>
  <si>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</si>
  <si>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</si>
  <si>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</si>
  <si>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</si>
  <si>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</si>
  <si>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</si>
  <si>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</si>
  <si>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</si>
  <si>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</si>
  <si>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</si>
  <si>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</si>
  <si>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</si>
  <si>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</si>
  <si>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</si>
  <si>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</si>
  <si>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</si>
  <si>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</si>
  <si>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</si>
  <si>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</si>
  <si>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</si>
  <si>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</si>
  <si>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</si>
  <si>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</si>
  <si>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</si>
  <si>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</si>
  <si>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</si>
  <si>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</si>
  <si>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</si>
  <si>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</si>
  <si>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</si>
  <si>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</si>
  <si>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</si>
  <si>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</si>
  <si>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</si>
  <si>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</si>
  <si>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</si>
  <si>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</si>
  <si>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</si>
  <si>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</si>
  <si>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</si>
  <si>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</si>
  <si>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</si>
  <si>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</si>
  <si>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</si>
  <si>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</si>
  <si>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</si>
  <si>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</si>
  <si>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</si>
  <si>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</si>
  <si>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</si>
  <si>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</si>
  <si>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</si>
  <si>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</si>
  <si>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</si>
  <si>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</si>
  <si>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</si>
  <si>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</si>
  <si>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</si>
  <si>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</si>
  <si>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</si>
  <si>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</si>
  <si>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</si>
  <si>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</si>
  <si>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</si>
  <si>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</si>
  <si>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</si>
  <si>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</si>
  <si>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</si>
  <si>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</si>
  <si>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</si>
  <si>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</si>
  <si>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</si>
  <si>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</si>
  <si>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</si>
  <si>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</si>
  <si>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</si>
  <si>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</si>
  <si>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</si>
  <si>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</si>
  <si>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</si>
  <si>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</si>
  <si>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</si>
  <si>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</si>
  <si>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</si>
  <si>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</si>
  <si>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</si>
  <si>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</si>
  <si>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</si>
  <si>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</si>
  <si>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</si>
  <si>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</si>
  <si>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</si>
  <si>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</si>
  <si>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</si>
  <si>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</si>
  <si>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</si>
  <si>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</si>
  <si>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</si>
  <si>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</si>
  <si>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</si>
  <si>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</si>
  <si>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</si>
  <si>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</si>
  <si>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</si>
  <si>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</si>
  <si>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</si>
  <si>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</si>
  <si>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</si>
  <si>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</si>
  <si>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</si>
  <si>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</si>
  <si>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</si>
  <si>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</si>
  <si>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</si>
  <si>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</si>
  <si>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</si>
  <si>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</si>
  <si>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</si>
  <si>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</si>
  <si>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</si>
  <si>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</si>
  <si>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</si>
  <si>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</si>
  <si>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</si>
  <si>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</si>
  <si>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</si>
  <si>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</si>
  <si>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</si>
  <si>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</si>
  <si>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</si>
  <si>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</si>
  <si>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</si>
  <si>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</si>
  <si>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</si>
  <si>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</si>
  <si>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</si>
  <si>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</si>
  <si>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</si>
  <si>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</si>
  <si>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</si>
  <si>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</si>
  <si>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</si>
  <si>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</si>
  <si>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</si>
  <si>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</si>
  <si>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</si>
  <si>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</si>
  <si>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</si>
  <si>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</si>
  <si>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</si>
  <si>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</si>
  <si>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</si>
  <si>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</si>
  <si>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</si>
  <si>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</si>
  <si>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</si>
  <si>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</si>
  <si>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</si>
  <si>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</si>
  <si>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</si>
  <si>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</si>
  <si>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</si>
  <si>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</si>
  <si>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</si>
  <si>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</si>
  <si>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</si>
  <si>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</si>
  <si>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</si>
  <si>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</si>
  <si>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</si>
  <si>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</si>
  <si>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</si>
  <si>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</si>
  <si>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</si>
  <si>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</si>
  <si>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</si>
  <si>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</si>
  <si>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</si>
  <si>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</si>
  <si>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</si>
  <si>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</si>
  <si>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</si>
  <si>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</si>
  <si>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</si>
  <si>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</si>
  <si>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</si>
  <si>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</si>
  <si>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</si>
  <si>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</si>
  <si>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</si>
  <si>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</si>
  <si>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</si>
  <si>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</si>
  <si>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</si>
  <si>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</si>
  <si>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</si>
  <si>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</si>
  <si>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</si>
  <si>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</si>
  <si>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</si>
  <si>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</si>
  <si>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</si>
  <si>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</si>
  <si>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</si>
  <si>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</si>
  <si>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</si>
  <si>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</si>
  <si>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</si>
  <si>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</si>
  <si>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</si>
  <si>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</si>
  <si>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</si>
  <si>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</si>
  <si>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</si>
  <si>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</si>
  <si>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</si>
  <si>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</si>
  <si>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</si>
  <si>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</si>
  <si>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</si>
  <si>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</si>
  <si>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</si>
  <si>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</si>
  <si>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</si>
  <si>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</si>
  <si>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</si>
  <si>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</si>
  <si>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</si>
  <si>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</si>
  <si>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</si>
  <si>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</si>
  <si>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</si>
  <si>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</si>
  <si>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</si>
  <si>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</si>
  <si>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</si>
  <si>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</si>
  <si>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</si>
  <si>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</si>
  <si>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</si>
  <si>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</si>
  <si>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</si>
  <si>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</si>
  <si>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</si>
  <si>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</si>
  <si>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</si>
  <si>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</si>
  <si>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</si>
  <si>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</si>
  <si>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</si>
  <si>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</si>
  <si>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</si>
  <si>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</si>
  <si>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</si>
  <si>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</si>
  <si>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</si>
  <si>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</si>
  <si>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</si>
  <si>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</si>
  <si>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</si>
  <si>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</si>
  <si>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</si>
  <si>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</si>
  <si>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</si>
  <si>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</si>
  <si>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</si>
  <si>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</si>
  <si>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</si>
  <si>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</si>
  <si>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</si>
  <si>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</si>
  <si>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</si>
  <si>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</si>
  <si>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</si>
  <si>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</si>
  <si>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</si>
  <si>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</si>
  <si>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</si>
  <si>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</si>
  <si>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</si>
  <si>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</si>
  <si>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</si>
  <si>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</si>
  <si>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</si>
  <si>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</si>
  <si>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</si>
  <si>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</si>
  <si>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</si>
  <si>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</si>
  <si>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</si>
  <si>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</si>
  <si>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</si>
  <si>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</si>
  <si>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</si>
  <si>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</si>
  <si>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</si>
  <si>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</si>
  <si>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</si>
  <si>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</si>
  <si>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</si>
  <si>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</si>
  <si>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</si>
  <si>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</si>
  <si>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</si>
  <si>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</si>
  <si>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</si>
  <si>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</si>
  <si>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</si>
  <si>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</si>
  <si>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</si>
  <si>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</si>
  <si>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</si>
  <si>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</si>
  <si>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</si>
  <si>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</si>
  <si>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</si>
  <si>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</si>
  <si>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</si>
  <si>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</si>
  <si>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</si>
  <si>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</si>
  <si>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</si>
  <si>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</si>
  <si>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</si>
  <si>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</si>
  <si>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</si>
  <si>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</si>
  <si>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</si>
  <si>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</si>
  <si>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</si>
  <si>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</si>
  <si>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</si>
  <si>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</si>
  <si>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</si>
  <si>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</si>
  <si>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</si>
  <si>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</si>
  <si>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</si>
  <si>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</si>
  <si>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</si>
  <si>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</si>
  <si>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</si>
  <si>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</si>
  <si>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</si>
  <si>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</si>
  <si>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</si>
  <si>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</si>
  <si>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</si>
  <si>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</si>
  <si>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</si>
  <si>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</si>
  <si>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</si>
  <si>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</si>
  <si>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</si>
  <si>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</si>
  <si>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</si>
  <si>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</si>
  <si>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</si>
  <si>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</si>
  <si>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</si>
  <si>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</si>
  <si>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</si>
  <si>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</si>
  <si>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</si>
  <si>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</si>
  <si>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</si>
  <si>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</si>
  <si>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</si>
  <si>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</si>
  <si>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</si>
  <si>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</si>
  <si>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</si>
  <si>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</si>
  <si>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</si>
  <si>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</si>
  <si>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</si>
  <si>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</si>
  <si>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</si>
  <si>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</si>
  <si>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</si>
  <si>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</si>
  <si>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</si>
  <si>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</si>
  <si>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</si>
  <si>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</si>
  <si>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</si>
  <si>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</si>
  <si>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</si>
  <si>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</si>
  <si>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</si>
  <si>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</si>
  <si>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</si>
  <si>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</si>
  <si>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</si>
  <si>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</si>
  <si>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</si>
  <si>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</si>
  <si>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</si>
  <si>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</si>
  <si>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</si>
  <si>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</si>
  <si>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</si>
  <si>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</si>
  <si>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</si>
  <si>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</si>
  <si>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</si>
  <si>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</si>
  <si>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</si>
  <si>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</si>
  <si>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</si>
  <si>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</si>
  <si>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</si>
  <si>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</si>
  <si>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</si>
  <si>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</si>
  <si>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</si>
  <si>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</si>
  <si>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</si>
  <si>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</si>
  <si>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</si>
  <si>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</si>
  <si>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</si>
  <si>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</si>
  <si>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</si>
  <si>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</si>
  <si>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</si>
  <si>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</si>
  <si>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</si>
  <si>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</si>
  <si>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</si>
  <si>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</si>
  <si>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</si>
  <si>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</si>
  <si>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</si>
  <si>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</si>
  <si>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</si>
  <si>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</si>
  <si>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</si>
  <si>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</si>
  <si>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</si>
  <si>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</si>
  <si>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</si>
  <si>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</si>
  <si>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</si>
  <si>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</si>
  <si>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</si>
  <si>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</si>
  <si>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</si>
  <si>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</si>
  <si>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</si>
  <si>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</si>
  <si>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</si>
  <si>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</si>
  <si>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</si>
  <si>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</si>
  <si>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</si>
  <si>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</si>
  <si>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</si>
  <si>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</si>
  <si>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</si>
  <si>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</si>
  <si>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</si>
  <si>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</si>
  <si>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</si>
  <si>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</si>
  <si>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</si>
  <si>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</si>
  <si>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</si>
  <si>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</si>
  <si>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</si>
  <si>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</si>
  <si>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</si>
  <si>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</si>
  <si>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</si>
  <si>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</si>
  <si>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</si>
  <si>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</si>
  <si>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</si>
  <si>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</si>
  <si>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</si>
  <si>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</si>
  <si>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</si>
  <si>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</si>
  <si>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</si>
  <si>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</si>
  <si>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</si>
  <si>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</si>
  <si>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</si>
  <si>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</si>
  <si>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</si>
  <si>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</si>
  <si>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</si>
  <si>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</si>
  <si>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</si>
  <si>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</si>
  <si>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</si>
  <si>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</si>
  <si>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</si>
  <si>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</si>
  <si>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</si>
  <si>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</si>
  <si>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</si>
  <si>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</si>
  <si>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</si>
  <si>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</si>
  <si>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</si>
  <si>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</si>
  <si>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</si>
  <si>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</si>
  <si>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</si>
  <si>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</si>
  <si>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</si>
  <si>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</si>
  <si>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</si>
  <si>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</si>
  <si>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</si>
  <si>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</si>
  <si>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</si>
  <si>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</si>
  <si>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</si>
  <si>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</si>
  <si>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</si>
  <si>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</si>
  <si>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</si>
  <si>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</si>
  <si>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</si>
  <si>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</si>
  <si>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</si>
  <si>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</si>
  <si>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</si>
  <si>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</si>
  <si>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</si>
  <si>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</si>
  <si>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</si>
  <si>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</si>
  <si>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</si>
  <si>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</si>
  <si>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</si>
  <si>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</si>
  <si>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</si>
  <si>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</si>
  <si>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</si>
  <si>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</si>
  <si>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</si>
  <si>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</si>
  <si>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</si>
  <si>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</si>
  <si>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</si>
  <si>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</si>
  <si>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</si>
  <si>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</si>
  <si>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</si>
  <si>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</si>
  <si>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</si>
  <si>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</si>
  <si>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</si>
  <si>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</si>
  <si>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</si>
  <si>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</si>
  <si>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</si>
  <si>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</si>
  <si>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</si>
  <si>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</si>
  <si>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</si>
  <si>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</si>
  <si>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</si>
  <si>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</si>
  <si>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</si>
  <si>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</si>
  <si>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</si>
  <si>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</si>
  <si>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</si>
  <si>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</si>
  <si>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</si>
  <si>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</si>
  <si>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</si>
  <si>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</si>
  <si>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</si>
  <si>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</si>
  <si>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</si>
  <si>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</si>
  <si>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</si>
  <si>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</si>
  <si>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</si>
  <si>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</si>
  <si>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</si>
  <si>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</si>
  <si>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</si>
  <si>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</si>
  <si>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</si>
  <si>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</si>
  <si>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</si>
  <si>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</si>
  <si>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</si>
  <si>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</si>
  <si>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</si>
  <si>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</si>
  <si>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</si>
  <si>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</si>
  <si>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</si>
  <si>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</si>
  <si>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</si>
  <si>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</si>
  <si>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</si>
  <si>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</si>
  <si>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</si>
  <si>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</si>
  <si>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</si>
  <si>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</si>
  <si>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</si>
  <si>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</si>
  <si>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</si>
  <si>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</si>
  <si>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</si>
  <si>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</si>
  <si>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</si>
  <si>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</si>
  <si>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</si>
  <si>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</si>
  <si>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</si>
  <si>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</si>
  <si>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</si>
  <si>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</si>
  <si>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</si>
  <si>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</si>
  <si>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</si>
  <si>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</si>
  <si>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</si>
  <si>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</si>
  <si>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</si>
  <si>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</si>
  <si>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</si>
  <si>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</si>
  <si>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</si>
  <si>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</si>
  <si>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</si>
  <si>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</si>
  <si>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</si>
  <si>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</si>
  <si>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</si>
  <si>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</si>
  <si>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</si>
  <si>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</si>
  <si>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</si>
  <si>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</si>
  <si>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</si>
  <si>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</si>
  <si>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</si>
  <si>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</si>
  <si>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</si>
  <si>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</si>
  <si>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</si>
  <si>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</si>
  <si>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</si>
  <si>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</si>
  <si>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</si>
  <si>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</si>
  <si>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</si>
  <si>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</si>
  <si>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</si>
  <si>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</si>
  <si>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</si>
  <si>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</si>
  <si>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</si>
  <si>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</si>
  <si>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</si>
  <si>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</si>
  <si>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</si>
  <si>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</si>
  <si>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</si>
  <si>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</si>
  <si>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</si>
  <si>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</si>
  <si>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</si>
  <si>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</si>
  <si>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</si>
  <si>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</si>
  <si>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</si>
  <si>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</si>
  <si>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</si>
  <si>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</si>
  <si>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</si>
  <si>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</si>
  <si>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</si>
  <si>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</si>
  <si>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</si>
  <si>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</si>
  <si>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</si>
  <si>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</si>
  <si>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</si>
  <si>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</si>
  <si>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</si>
  <si>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</si>
  <si>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</si>
  <si>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</si>
  <si>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</si>
  <si>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</si>
  <si>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</si>
  <si>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</si>
  <si>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</si>
  <si>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</si>
  <si>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</si>
  <si>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</si>
  <si>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</si>
  <si>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</si>
  <si>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</si>
  <si>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</si>
  <si>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</si>
  <si>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</si>
  <si>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</si>
  <si>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</si>
  <si>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</si>
  <si>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</si>
  <si>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</si>
  <si>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</si>
  <si>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</si>
  <si>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</si>
  <si>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</si>
  <si>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</si>
  <si>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</si>
  <si>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</si>
  <si>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</si>
  <si>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</si>
  <si>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</si>
  <si>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</si>
  <si>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</si>
  <si>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</si>
  <si>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</si>
  <si>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</si>
  <si>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</si>
  <si>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</si>
  <si>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</si>
  <si>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</si>
  <si>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</si>
  <si>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</si>
  <si>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</si>
  <si>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</si>
  <si>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</si>
  <si>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</si>
  <si>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</si>
  <si>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</si>
  <si>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</si>
  <si>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</si>
  <si>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</si>
  <si>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</si>
  <si>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</si>
  <si>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</si>
  <si>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</si>
  <si>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</si>
  <si>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</si>
  <si>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</si>
  <si>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</si>
  <si>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</si>
  <si>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</si>
  <si>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</si>
  <si>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</si>
  <si>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</si>
  <si>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</si>
  <si>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</si>
  <si>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</si>
  <si>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</si>
  <si>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</si>
  <si>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</si>
  <si>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</si>
  <si>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</si>
  <si>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</si>
  <si>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</si>
  <si>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</si>
  <si>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</si>
  <si>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</si>
  <si>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</si>
  <si>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</si>
  <si>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</si>
  <si>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</si>
  <si>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</si>
  <si>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</si>
  <si>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</si>
  <si>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</si>
  <si>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</si>
  <si>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</si>
  <si>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</si>
  <si>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</si>
  <si>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</si>
  <si>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</si>
  <si>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</si>
  <si>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</si>
  <si>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</si>
  <si>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</si>
  <si>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</si>
  <si>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</si>
  <si>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</si>
  <si>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</si>
  <si>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</si>
  <si>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</si>
  <si>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</si>
  <si>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</si>
  <si>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</si>
  <si>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</si>
  <si>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</si>
  <si>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</si>
  <si>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</si>
  <si>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</si>
  <si>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</si>
  <si>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</si>
  <si>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</si>
  <si>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</si>
  <si>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</si>
  <si>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</si>
  <si>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</si>
  <si>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</si>
  <si>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</si>
  <si>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</si>
  <si>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</si>
  <si>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</si>
  <si>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</si>
  <si>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</si>
  <si>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</si>
  <si>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</si>
  <si>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</si>
  <si>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</si>
  <si>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</si>
  <si>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</si>
  <si>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</si>
  <si>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</si>
  <si>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</si>
  <si>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</si>
  <si>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</si>
  <si>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</si>
  <si>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</si>
  <si>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</si>
  <si>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</si>
  <si>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</si>
  <si>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</si>
  <si>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</si>
  <si>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</si>
  <si>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</si>
  <si>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</si>
  <si>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</si>
  <si>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</si>
  <si>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</si>
  <si>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</si>
  <si>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</si>
  <si>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</si>
  <si>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</si>
  <si>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</si>
  <si>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</si>
  <si>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</si>
  <si>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</si>
  <si>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</si>
  <si>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</si>
  <si>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</si>
  <si>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</si>
  <si>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</si>
  <si>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</si>
  <si>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</si>
  <si>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</si>
  <si>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</si>
  <si>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</si>
  <si>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</si>
  <si>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</si>
  <si>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</si>
  <si>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</si>
  <si>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</si>
  <si>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</si>
  <si>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</si>
  <si>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</si>
  <si>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</si>
  <si>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</si>
  <si>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</si>
  <si>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</si>
  <si>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</si>
  <si>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</si>
  <si>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</si>
  <si>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</si>
  <si>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</si>
  <si>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</si>
  <si>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</si>
  <si>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</si>
  <si>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</si>
  <si>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</si>
  <si>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</si>
  <si>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</si>
  <si>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</si>
  <si>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</si>
  <si>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</si>
  <si>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</si>
  <si>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</si>
  <si>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</si>
  <si>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</si>
  <si>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</si>
  <si>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</si>
  <si>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</si>
  <si>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</si>
  <si>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</si>
  <si>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</si>
  <si>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</si>
  <si>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</si>
  <si>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</si>
  <si>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</si>
  <si>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</si>
  <si>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</si>
  <si>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</si>
  <si>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</si>
  <si>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</si>
  <si>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</si>
  <si>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</si>
  <si>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</si>
  <si>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</si>
  <si>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</si>
  <si>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</si>
  <si>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</si>
  <si>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</si>
  <si>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</si>
  <si>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</si>
  <si>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</si>
  <si>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</si>
  <si>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</si>
  <si>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</si>
  <si>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</si>
  <si>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</si>
  <si>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</si>
  <si>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</si>
  <si>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</si>
  <si>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</si>
  <si>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</si>
  <si>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</si>
  <si>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</si>
  <si>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</si>
  <si>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</si>
  <si>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</si>
  <si>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</si>
  <si>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</si>
  <si>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</si>
  <si>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</si>
  <si>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</si>
  <si>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</si>
  <si>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</si>
  <si>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</si>
  <si>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</si>
  <si>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</si>
  <si>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</si>
  <si>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</si>
  <si>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</si>
  <si>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</si>
  <si>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</si>
  <si>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</si>
  <si>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</si>
  <si>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</si>
  <si>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</si>
  <si>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</si>
  <si>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</si>
  <si>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</si>
  <si>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</si>
  <si>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</si>
  <si>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</si>
  <si>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</si>
  <si>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</si>
  <si>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</si>
  <si>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</si>
  <si>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</si>
  <si>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</si>
  <si>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</si>
  <si>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</si>
  <si>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</si>
  <si>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</si>
  <si>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</si>
  <si>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</si>
  <si>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</si>
  <si>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</si>
  <si>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</si>
  <si>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</si>
  <si>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</si>
  <si>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</si>
  <si>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</si>
  <si>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</si>
  <si>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</si>
  <si>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</si>
  <si>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</si>
  <si>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</si>
  <si>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</si>
  <si>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</si>
  <si>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</si>
  <si>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</si>
  <si>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</si>
  <si>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</si>
  <si>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</si>
  <si>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</si>
  <si>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</si>
  <si>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</si>
  <si>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</si>
  <si>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</si>
  <si>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</si>
  <si>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</si>
  <si>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</si>
  <si>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</si>
  <si>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</si>
  <si>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</si>
  <si>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</si>
  <si>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</si>
  <si>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</si>
  <si>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</si>
  <si>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</si>
  <si>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</si>
  <si>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</si>
  <si>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</si>
  <si>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</si>
  <si>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</si>
  <si>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</si>
  <si>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</si>
  <si>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</si>
  <si>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</si>
  <si>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</si>
  <si>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</si>
  <si>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</si>
  <si>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</si>
  <si>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</si>
  <si>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</si>
  <si>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</si>
  <si>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</si>
  <si>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</si>
  <si>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</si>
  <si>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</si>
  <si>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</si>
  <si>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</si>
  <si>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</si>
  <si>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</si>
  <si>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</si>
  <si>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</si>
  <si>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</si>
  <si>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</si>
  <si>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</si>
  <si>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</si>
  <si>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</si>
  <si>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</si>
  <si>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</si>
  <si>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</si>
  <si>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</si>
  <si>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</si>
  <si>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</si>
  <si>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</si>
  <si>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</si>
  <si>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</si>
  <si>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</si>
  <si>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</si>
  <si>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</si>
  <si>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</si>
  <si>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</si>
  <si>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</si>
  <si>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</si>
  <si>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</si>
  <si>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</si>
  <si>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</si>
  <si>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</si>
  <si>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</si>
  <si>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</si>
  <si>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</si>
  <si>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</si>
  <si>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</si>
  <si>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</si>
  <si>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</si>
  <si>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</si>
  <si>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</si>
  <si>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</si>
  <si>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</si>
  <si>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</si>
  <si>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</si>
  <si>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</si>
  <si>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</si>
  <si>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</si>
  <si>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</si>
  <si>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</si>
  <si>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</si>
  <si>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</si>
  <si>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</si>
  <si>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</si>
  <si>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</si>
  <si>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</si>
  <si>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</si>
  <si>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</si>
  <si>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</si>
  <si>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</si>
  <si>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</si>
  <si>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</si>
  <si>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</si>
  <si>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</si>
  <si>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</si>
  <si>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</si>
  <si>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</si>
  <si>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</si>
  <si>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</si>
  <si>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</si>
  <si>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</si>
  <si>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</si>
  <si>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</si>
  <si>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</si>
  <si>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</si>
  <si>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</si>
  <si>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</si>
  <si>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</si>
  <si>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</si>
  <si>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</si>
  <si>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</si>
  <si>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</si>
  <si>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</si>
  <si>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</si>
  <si>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</si>
  <si>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</si>
  <si>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</si>
  <si>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</si>
  <si>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</si>
  <si>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</si>
  <si>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</si>
  <si>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</si>
  <si>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</si>
  <si>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</si>
  <si>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</si>
  <si>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</si>
  <si>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</si>
  <si>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</si>
  <si>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</si>
  <si>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</si>
  <si>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</si>
  <si>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</si>
  <si>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</si>
  <si>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</si>
  <si>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</si>
  <si>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</si>
  <si>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</si>
  <si>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</si>
  <si>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</si>
  <si>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</si>
  <si>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</si>
  <si>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</si>
  <si>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</si>
  <si>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</si>
  <si>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</si>
  <si>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</si>
  <si>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</si>
  <si>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</si>
  <si>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</si>
  <si>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</si>
  <si>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</si>
  <si>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</si>
  <si>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</si>
  <si>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</si>
  <si>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</si>
  <si>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</si>
  <si>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</si>
  <si>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</si>
  <si>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</si>
  <si>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</si>
  <si>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</si>
  <si>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</si>
  <si>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</si>
  <si>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</si>
  <si>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</si>
  <si>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</si>
  <si>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</si>
  <si>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</si>
  <si>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</si>
  <si>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</si>
  <si>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</si>
  <si>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</si>
  <si>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</si>
  <si>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</si>
  <si>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</si>
  <si>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</si>
  <si>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</si>
  <si>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</si>
  <si>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</si>
  <si>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</si>
  <si>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</si>
  <si>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</si>
  <si>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</si>
  <si>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</si>
  <si>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</si>
  <si>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</si>
  <si>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</si>
  <si>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</si>
  <si>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</si>
  <si>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</si>
  <si>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</si>
  <si>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</si>
  <si>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</si>
  <si>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</si>
  <si>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</si>
  <si>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</si>
  <si>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</si>
  <si>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</si>
  <si>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</si>
  <si>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</si>
  <si>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</si>
  <si>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</si>
  <si>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</si>
  <si>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</si>
  <si>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</si>
  <si>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</si>
  <si>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</si>
  <si>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</si>
  <si>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</si>
  <si>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</si>
  <si>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</si>
  <si>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</si>
  <si>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</si>
  <si>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</si>
  <si>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</si>
  <si>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</si>
  <si>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</si>
  <si>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</si>
  <si>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</si>
  <si>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</si>
  <si>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</si>
  <si>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</si>
  <si>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</si>
  <si>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</si>
  <si>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</si>
  <si>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</si>
  <si>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</si>
  <si>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</si>
  <si>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</si>
  <si>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</si>
  <si>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</si>
  <si>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</si>
  <si>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</si>
  <si>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</si>
  <si>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</si>
  <si>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</si>
  <si>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</si>
  <si>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</si>
  <si>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</si>
  <si>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</si>
  <si>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</si>
  <si>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</si>
  <si>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</si>
  <si>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</si>
  <si>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</si>
  <si>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</si>
  <si>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</si>
  <si>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</si>
  <si>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</si>
  <si>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</si>
  <si>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</si>
  <si>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</si>
  <si>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</si>
  <si>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</si>
  <si>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</si>
  <si>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</si>
  <si>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</si>
  <si>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</si>
  <si>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</si>
  <si>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</si>
  <si>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</si>
  <si>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</si>
  <si>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</si>
  <si>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</si>
  <si>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</si>
  <si>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</si>
  <si>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</si>
  <si>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</si>
  <si>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</si>
  <si>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</si>
  <si>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</si>
  <si>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</si>
  <si>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</si>
  <si>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</si>
  <si>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</si>
  <si>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</si>
  <si>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</si>
  <si>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</si>
  <si>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</si>
  <si>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</si>
  <si>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</si>
  <si>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</si>
  <si>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</si>
  <si>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</si>
  <si>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</si>
  <si>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</si>
  <si>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</si>
  <si>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</si>
  <si>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</si>
  <si>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</si>
  <si>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</si>
  <si>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</si>
  <si>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</si>
  <si>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</si>
  <si>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</si>
  <si>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</si>
  <si>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</si>
  <si>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</si>
  <si>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</si>
  <si>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</si>
  <si>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</si>
  <si>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</si>
  <si>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</si>
  <si>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</si>
  <si>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</si>
  <si>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</si>
  <si>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</si>
  <si>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</si>
  <si>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</si>
  <si>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</si>
  <si>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</si>
  <si>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</si>
  <si>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</si>
  <si>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</si>
  <si>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</si>
  <si>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</si>
  <si>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</si>
  <si>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</si>
  <si>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</si>
  <si>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</si>
  <si>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</si>
  <si>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</si>
  <si>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</si>
  <si>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</si>
  <si>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</si>
  <si>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</si>
  <si>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</si>
  <si>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</si>
  <si>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</si>
  <si>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</si>
  <si>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</si>
  <si>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</si>
  <si>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</si>
  <si>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</si>
  <si>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</si>
  <si>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</si>
  <si>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</si>
  <si>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</si>
  <si>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</si>
  <si>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</si>
  <si>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</si>
  <si>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</si>
  <si>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</si>
  <si>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</si>
  <si>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</si>
  <si>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</si>
  <si>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</si>
  <si>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</si>
  <si>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</si>
  <si>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</si>
  <si>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</si>
  <si>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</si>
  <si>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</si>
  <si>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</si>
  <si>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</si>
  <si>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</si>
  <si>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</si>
  <si>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</si>
  <si>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</si>
  <si>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</si>
  <si>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</si>
  <si>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</si>
  <si>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</si>
  <si>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</si>
  <si>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</si>
  <si>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</si>
  <si>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</si>
  <si>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</si>
  <si>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</si>
  <si>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</si>
  <si>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</si>
  <si>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</si>
  <si>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</si>
  <si>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</si>
  <si>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</si>
  <si>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</si>
  <si>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</si>
  <si>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</si>
  <si>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</si>
  <si>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</si>
  <si>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</si>
  <si>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</si>
  <si>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</si>
  <si>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</si>
  <si>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</si>
  <si>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</si>
  <si>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</si>
  <si>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</si>
  <si>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</si>
  <si>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</si>
  <si>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</si>
  <si>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</si>
  <si>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</si>
  <si>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</si>
  <si>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</si>
  <si>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</si>
  <si>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</si>
  <si>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</si>
  <si>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</si>
  <si>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</si>
  <si>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</si>
  <si>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</si>
  <si>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</si>
  <si>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</si>
  <si>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</si>
  <si>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</si>
  <si>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</si>
  <si>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</si>
  <si>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</si>
  <si>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</si>
  <si>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</si>
  <si>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</si>
  <si>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</si>
  <si>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</si>
  <si>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</si>
  <si>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</si>
  <si>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</si>
  <si>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</si>
  <si>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</si>
  <si>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</si>
  <si>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</si>
  <si>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</si>
  <si>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</si>
  <si>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</si>
  <si>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</si>
  <si>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</si>
  <si>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</si>
  <si>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</si>
  <si>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</si>
  <si>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</si>
  <si>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</si>
  <si>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</si>
  <si>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</si>
  <si>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</si>
  <si>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</si>
  <si>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</si>
  <si>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</si>
  <si>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</si>
  <si>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</si>
  <si>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</si>
  <si>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</si>
  <si>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</si>
  <si>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</si>
  <si>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</si>
  <si>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</si>
  <si>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</si>
  <si>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</si>
  <si>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</si>
  <si>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</si>
  <si>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</si>
  <si>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</si>
  <si>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</si>
  <si>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</si>
  <si>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</si>
  <si>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</si>
  <si>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</si>
  <si>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</si>
  <si>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</si>
  <si>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</si>
  <si>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</si>
  <si>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</si>
  <si>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</si>
  <si>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</si>
  <si>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</si>
  <si>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</si>
  <si>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</si>
  <si>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</si>
  <si>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</si>
  <si>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</si>
  <si>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</si>
  <si>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</si>
  <si>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</si>
  <si>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</si>
  <si>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</si>
  <si>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</si>
  <si>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</si>
  <si>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</si>
  <si>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</si>
  <si>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</si>
  <si>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</si>
  <si>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</si>
  <si>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</si>
  <si>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</si>
  <si>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</si>
  <si>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</si>
  <si>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</si>
  <si>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</si>
  <si>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</si>
  <si>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</si>
  <si>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</si>
  <si>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</si>
  <si>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</si>
  <si>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</si>
  <si>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</si>
  <si>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</si>
  <si>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</si>
  <si>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</si>
  <si>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</si>
  <si>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</si>
  <si>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</si>
  <si>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</si>
  <si>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</si>
  <si>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</si>
  <si>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</si>
  <si>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</si>
  <si>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</si>
  <si>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</si>
  <si>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</si>
  <si>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</si>
  <si>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</si>
  <si>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</si>
  <si>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</si>
  <si>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</si>
  <si>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</si>
  <si>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</si>
  <si>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</si>
  <si>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</si>
  <si>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</si>
  <si>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</si>
  <si>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</si>
  <si>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</si>
  <si>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</si>
  <si>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</si>
  <si>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</si>
  <si>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</si>
  <si>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</si>
  <si>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</si>
  <si>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</si>
  <si>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</si>
  <si>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</si>
  <si>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</si>
  <si>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</si>
  <si>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</si>
  <si>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</si>
  <si>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</si>
  <si>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</si>
  <si>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</si>
  <si>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</si>
  <si>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</si>
  <si>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</si>
  <si>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</si>
  <si>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</si>
  <si>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</si>
  <si>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</si>
  <si>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</si>
  <si>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</si>
  <si>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</si>
  <si>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</si>
  <si>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</si>
  <si>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</si>
  <si>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</si>
  <si>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</si>
  <si>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</si>
  <si>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</si>
  <si>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</si>
  <si>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</si>
  <si>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</si>
  <si>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</si>
  <si>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</si>
  <si>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</si>
  <si>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</si>
  <si>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</si>
  <si>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</si>
  <si>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</si>
  <si>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</si>
  <si>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</si>
  <si>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</si>
  <si>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</si>
  <si>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</si>
  <si>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</si>
  <si>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</si>
  <si>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</si>
  <si>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</si>
  <si>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</si>
  <si>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</si>
  <si>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</si>
  <si>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</si>
  <si>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</si>
  <si>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</si>
  <si>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</si>
  <si>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</si>
  <si>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</si>
  <si>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</si>
  <si>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</si>
  <si>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</si>
  <si>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</si>
  <si>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</si>
  <si>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</si>
  <si>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</si>
  <si>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</si>
  <si>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</si>
  <si>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</si>
  <si>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</si>
  <si>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</si>
  <si>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</si>
  <si>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</si>
  <si>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</si>
  <si>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</si>
  <si>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</si>
  <si>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</si>
  <si>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</si>
  <si>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</si>
  <si>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</si>
  <si>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</si>
  <si>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</si>
  <si>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</si>
  <si>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</si>
  <si>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</si>
  <si>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</si>
  <si>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</si>
  <si>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</si>
  <si>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</si>
  <si>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</si>
  <si>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</si>
  <si>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</si>
  <si>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</si>
  <si>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</si>
  <si>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</si>
  <si>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</si>
  <si>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</si>
  <si>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</si>
  <si>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</si>
  <si>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</si>
  <si>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</si>
  <si>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</si>
  <si>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</si>
  <si>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</si>
  <si>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</si>
  <si>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</si>
  <si>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</si>
  <si>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</si>
  <si>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</si>
  <si>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</si>
  <si>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</si>
  <si>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</si>
  <si>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</si>
  <si>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</si>
  <si>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</si>
  <si>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</si>
  <si>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</si>
  <si>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</si>
  <si>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</si>
  <si>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</si>
  <si>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</si>
  <si>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</si>
  <si>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</si>
  <si>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</si>
  <si>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</si>
  <si>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</si>
  <si>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</si>
  <si>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</si>
  <si>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</si>
  <si>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</si>
  <si>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</si>
  <si>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</si>
  <si>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</si>
  <si>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</si>
  <si>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</si>
  <si>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</si>
  <si>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</si>
  <si>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</si>
  <si>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</si>
  <si>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</si>
  <si>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</si>
  <si>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</si>
  <si>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</si>
  <si>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</si>
  <si>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</si>
  <si>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</si>
  <si>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</si>
  <si>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</si>
  <si>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</si>
  <si>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</si>
  <si>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</si>
  <si>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</si>
  <si>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</si>
  <si>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</si>
  <si>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</si>
  <si>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</si>
  <si>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</si>
  <si>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</si>
  <si>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</si>
  <si>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</si>
  <si>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</si>
  <si>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</si>
  <si>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</si>
  <si>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</si>
  <si>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</si>
  <si>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</si>
  <si>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</si>
  <si>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</si>
  <si>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</si>
  <si>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</si>
  <si>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</si>
  <si>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</si>
  <si>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</si>
  <si>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</si>
  <si>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</si>
  <si>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</si>
  <si>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</si>
  <si>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</si>
  <si>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</si>
  <si>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</si>
  <si>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</si>
  <si>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</si>
  <si>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</si>
  <si>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</si>
  <si>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</si>
  <si>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</si>
  <si>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</si>
  <si>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</si>
  <si>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</si>
  <si>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</si>
  <si>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</si>
  <si>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</si>
  <si>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</si>
  <si>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</si>
  <si>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</si>
  <si>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</si>
  <si>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</si>
  <si>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</si>
  <si>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</si>
  <si>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</si>
  <si>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</si>
  <si>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</si>
  <si>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</si>
  <si>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</si>
  <si>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</si>
  <si>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</si>
  <si>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</si>
  <si>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</si>
  <si>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</si>
  <si>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</si>
  <si>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</si>
  <si>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</si>
  <si>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</si>
  <si>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</si>
  <si>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</si>
  <si>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</si>
  <si>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</si>
  <si>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</si>
  <si>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</si>
  <si>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</si>
  <si>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</si>
  <si>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</si>
  <si>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</si>
  <si>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</si>
  <si>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</si>
  <si>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</si>
  <si>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</si>
  <si>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</si>
  <si>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</si>
  <si>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</si>
  <si>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</si>
  <si>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</si>
  <si>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</si>
  <si>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</si>
  <si>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</si>
  <si>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</si>
  <si>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</si>
  <si>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</si>
  <si>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</si>
  <si>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</si>
  <si>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</si>
  <si>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</si>
  <si>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</si>
  <si>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</si>
  <si>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</si>
  <si>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</si>
  <si>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</si>
  <si>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</si>
  <si>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</si>
  <si>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</si>
  <si>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</si>
  <si>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</si>
  <si>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</si>
  <si>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</si>
  <si>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</si>
  <si>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</si>
  <si>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</si>
  <si>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</si>
  <si>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</si>
  <si>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</si>
  <si>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</si>
  <si>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</si>
  <si>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</si>
  <si>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</si>
  <si>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</si>
  <si>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</si>
  <si>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</si>
  <si>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</si>
  <si>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</si>
  <si>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</si>
  <si>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</si>
  <si>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</si>
  <si>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</si>
  <si>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</si>
  <si>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</si>
  <si>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</si>
  <si>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</si>
  <si>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</si>
  <si>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</si>
  <si>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</si>
  <si>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</si>
  <si>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</si>
  <si>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</si>
  <si>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</si>
  <si>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</si>
  <si>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</si>
  <si>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</si>
  <si>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</si>
  <si>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</si>
  <si>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</si>
  <si>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</si>
  <si>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</si>
  <si>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</si>
  <si>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</si>
  <si>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</si>
  <si>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</si>
  <si>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</si>
  <si>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</si>
  <si>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</si>
  <si>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</si>
  <si>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</si>
  <si>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</si>
  <si>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</si>
  <si>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</si>
  <si>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</si>
  <si>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</si>
  <si>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</si>
  <si>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</si>
  <si>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</si>
  <si>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</si>
  <si>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</si>
  <si>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</si>
  <si>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</si>
  <si>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</si>
  <si>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</si>
  <si>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</si>
  <si>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</si>
  <si>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</si>
  <si>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</si>
  <si>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</si>
  <si>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</si>
  <si>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</si>
  <si>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</si>
  <si>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</si>
  <si>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</si>
  <si>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</si>
  <si>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</si>
  <si>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</si>
  <si>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</si>
  <si>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</si>
  <si>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</si>
  <si>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</si>
  <si>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</si>
  <si>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</si>
  <si>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</si>
  <si>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</si>
  <si>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</si>
  <si>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</si>
  <si>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</si>
  <si>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</si>
  <si>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</si>
  <si>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</si>
  <si>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</si>
  <si>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</si>
  <si>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</si>
  <si>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</si>
  <si>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</si>
  <si>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</si>
  <si>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</si>
  <si>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</si>
  <si>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</si>
  <si>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</si>
  <si>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</si>
  <si>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</si>
  <si>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</si>
  <si>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</si>
  <si>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</si>
  <si>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</si>
  <si>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</si>
  <si>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</si>
  <si>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</si>
  <si>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</si>
  <si>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</si>
  <si>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</si>
  <si>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</si>
  <si>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</si>
  <si>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</si>
  <si>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</si>
  <si>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</si>
  <si>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</si>
  <si>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</si>
  <si>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</si>
  <si>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</si>
  <si>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</si>
  <si>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</si>
  <si>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</si>
  <si>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</si>
  <si>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</si>
  <si>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</si>
  <si>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</si>
  <si>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</si>
  <si>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</si>
  <si>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</si>
  <si>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</si>
  <si>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</si>
  <si>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</si>
  <si>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</si>
  <si>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</si>
  <si>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</si>
  <si>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</si>
  <si>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</si>
  <si>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</si>
  <si>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</si>
  <si>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</si>
  <si>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</si>
  <si>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</si>
  <si>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</si>
  <si>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</si>
  <si>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</si>
  <si>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</si>
  <si>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</si>
  <si>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</si>
  <si>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</si>
  <si>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</si>
  <si>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</si>
  <si>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</si>
  <si>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</si>
  <si>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</si>
  <si>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</si>
  <si>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</si>
  <si>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</si>
  <si>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</si>
  <si>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</si>
  <si>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</si>
  <si>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</si>
  <si>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</si>
  <si>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</si>
  <si>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</si>
  <si>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</si>
  <si>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</si>
  <si>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</si>
  <si>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</si>
  <si>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</si>
  <si>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</si>
  <si>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</si>
  <si>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</si>
  <si>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</si>
  <si>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</si>
  <si>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</si>
  <si>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</si>
  <si>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</si>
  <si>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</si>
  <si>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</si>
  <si>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</si>
  <si>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</si>
  <si>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</si>
  <si>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</si>
  <si>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</si>
  <si>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</si>
  <si>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</si>
  <si>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</si>
  <si>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</si>
  <si>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</si>
  <si>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</si>
  <si>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</si>
  <si>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</si>
  <si>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</si>
  <si>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</si>
  <si>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</si>
  <si>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</si>
  <si>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</si>
  <si>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</si>
  <si>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</si>
  <si>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</si>
  <si>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</si>
  <si>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</si>
  <si>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</si>
  <si>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</si>
  <si>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</si>
  <si>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</si>
  <si>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</si>
  <si>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</si>
  <si>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</si>
  <si>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</si>
  <si>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</si>
  <si>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</si>
  <si>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</si>
  <si>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</si>
  <si>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</si>
  <si>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</si>
  <si>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</si>
  <si>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</si>
  <si>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</si>
  <si>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</si>
  <si>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</si>
  <si>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</si>
  <si>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</si>
  <si>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</si>
  <si>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</si>
  <si>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</si>
  <si>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</si>
  <si>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</si>
  <si>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</si>
  <si>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</si>
  <si>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</si>
  <si>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</si>
  <si>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</si>
  <si>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</si>
  <si>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</si>
  <si>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</si>
  <si>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</si>
  <si>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</si>
  <si>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</si>
  <si>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</si>
  <si>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</si>
  <si>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</si>
  <si>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</si>
  <si>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</si>
  <si>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</si>
  <si>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</si>
  <si>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</si>
  <si>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</si>
  <si>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</si>
  <si>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</si>
  <si>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</si>
  <si>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</si>
  <si>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</si>
  <si>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</si>
  <si>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</si>
  <si>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</si>
  <si>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</si>
  <si>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</si>
  <si>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</si>
  <si>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</si>
  <si>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</si>
  <si>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</si>
  <si>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</si>
  <si>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</si>
  <si>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</si>
  <si>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</si>
  <si>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</si>
  <si>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</si>
  <si>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</si>
  <si>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</si>
  <si>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</si>
  <si>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</si>
  <si>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</si>
  <si>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</si>
  <si>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</si>
  <si>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</si>
  <si>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</si>
  <si>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</si>
  <si>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</si>
  <si>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</si>
  <si>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</si>
  <si>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</si>
  <si>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</si>
  <si>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</si>
  <si>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</si>
  <si>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</si>
  <si>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</si>
  <si>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</si>
  <si>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</si>
  <si>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</si>
  <si>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</si>
  <si>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</si>
  <si>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</si>
  <si>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</si>
  <si>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</si>
  <si>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</si>
  <si>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</si>
  <si>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</si>
  <si>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</si>
  <si>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</si>
  <si>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</si>
  <si>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</si>
  <si>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</si>
  <si>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</si>
  <si>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</si>
  <si>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</si>
  <si>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</si>
  <si>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</si>
  <si>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</si>
  <si>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</si>
  <si>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</si>
  <si>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</si>
  <si>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</si>
  <si>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</si>
  <si>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</si>
  <si>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</si>
  <si>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</si>
  <si>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</si>
  <si>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</si>
  <si>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</si>
  <si>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</si>
  <si>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</si>
  <si>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</si>
  <si>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</si>
  <si>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</si>
  <si>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</si>
  <si>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</si>
  <si>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</si>
  <si>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</si>
  <si>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</si>
  <si>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</si>
  <si>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</si>
  <si>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</si>
  <si>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</si>
  <si>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</si>
  <si>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</si>
  <si>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</si>
  <si>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</si>
  <si>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</si>
  <si>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</si>
  <si>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</si>
  <si>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</si>
  <si>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</si>
  <si>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</si>
  <si>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</si>
  <si>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</si>
  <si>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</si>
  <si>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</si>
  <si>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</si>
  <si>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</si>
  <si>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</si>
  <si>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</si>
  <si>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</si>
  <si>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</si>
  <si>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</si>
  <si>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</si>
  <si>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</si>
  <si>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</si>
  <si>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</si>
  <si>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</si>
  <si>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</si>
  <si>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</si>
  <si>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</si>
  <si>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</si>
  <si>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</si>
  <si>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</si>
  <si>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</si>
  <si>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</si>
  <si>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</si>
  <si>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</si>
  <si>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</si>
  <si>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</si>
  <si>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</si>
  <si>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</si>
  <si>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</si>
  <si>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</si>
  <si>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</si>
  <si>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</si>
  <si>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</si>
  <si>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</si>
  <si>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</si>
  <si>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</si>
  <si>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</si>
  <si>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</si>
  <si>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</si>
  <si>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</si>
  <si>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</si>
  <si>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</si>
  <si>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</si>
  <si>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</si>
  <si>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</si>
  <si>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</si>
  <si>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</si>
  <si>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</si>
  <si>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</si>
  <si>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</si>
  <si>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</si>
  <si>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</si>
  <si>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</si>
  <si>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</si>
  <si>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</si>
  <si>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</si>
  <si>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</si>
  <si>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</si>
  <si>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</si>
  <si>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</si>
  <si>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</si>
  <si>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</si>
  <si>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</si>
  <si>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</si>
  <si>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</si>
  <si>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</si>
  <si>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</si>
  <si>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</si>
  <si>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</si>
  <si>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</si>
  <si>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</si>
  <si>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</si>
  <si>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</si>
  <si>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</si>
  <si>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</si>
  <si>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</si>
  <si>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</si>
  <si>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</si>
  <si>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</si>
  <si>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</si>
  <si>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</si>
  <si>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</si>
  <si>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</si>
  <si>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</si>
  <si>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</si>
  <si>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</si>
  <si>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</si>
  <si>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</si>
  <si>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</si>
  <si>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</si>
  <si>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</si>
  <si>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</si>
  <si>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</si>
  <si>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</si>
  <si>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</si>
  <si>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</si>
  <si>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</si>
  <si>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</si>
  <si>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</si>
  <si>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</si>
  <si>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</si>
  <si>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</si>
  <si>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</si>
  <si>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</si>
  <si>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</si>
  <si>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</si>
  <si>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</si>
  <si>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</si>
  <si>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</si>
  <si>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</si>
  <si>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</si>
  <si>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</si>
  <si>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</si>
  <si>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</si>
  <si>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</si>
  <si>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</si>
  <si>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</si>
  <si>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</si>
  <si>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</si>
  <si>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</si>
  <si>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</si>
  <si>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</si>
  <si>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</si>
  <si>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</si>
  <si>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</si>
  <si>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</si>
  <si>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</si>
  <si>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</si>
  <si>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</si>
  <si>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</si>
  <si>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</si>
  <si>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</si>
  <si>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</si>
  <si>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</si>
  <si>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</si>
  <si>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</si>
  <si>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</si>
  <si>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</si>
  <si>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</si>
  <si>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</si>
  <si>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</si>
  <si>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</si>
  <si>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</si>
  <si>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</si>
  <si>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</si>
  <si>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</si>
  <si>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</si>
  <si>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</si>
  <si>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</si>
  <si>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</si>
  <si>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</si>
  <si>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</si>
  <si>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</si>
  <si>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</si>
  <si>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</si>
  <si>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</si>
  <si>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</si>
  <si>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</si>
  <si>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</si>
  <si>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</si>
  <si>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</si>
  <si>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</si>
  <si>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</si>
  <si>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</si>
  <si>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</si>
  <si>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</si>
  <si>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</si>
  <si>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</si>
  <si>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</si>
  <si>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</si>
  <si>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</si>
  <si>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</si>
  <si>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</si>
  <si>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</si>
  <si>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</si>
  <si>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</si>
  <si>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</si>
  <si>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</si>
  <si>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</si>
  <si>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</si>
  <si>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</si>
  <si>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</si>
  <si>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</si>
  <si>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</si>
  <si>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</si>
  <si>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</si>
  <si>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</si>
  <si>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</si>
  <si>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</si>
  <si>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</si>
  <si>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</si>
  <si>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</si>
  <si>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</si>
  <si>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</si>
  <si>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</si>
  <si>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</si>
  <si>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</si>
  <si>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</si>
  <si>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</si>
  <si>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</si>
  <si>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</si>
  <si>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</si>
  <si>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</si>
  <si>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</si>
  <si>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</si>
  <si>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</si>
  <si>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</si>
  <si>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</si>
  <si>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</si>
  <si>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</si>
  <si>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</si>
  <si>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</si>
  <si>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</si>
  <si>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</si>
  <si>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</si>
  <si>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</si>
  <si>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</si>
  <si>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</si>
  <si>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</si>
  <si>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</si>
  <si>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</si>
  <si>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</si>
  <si>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</si>
  <si>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</si>
  <si>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</si>
  <si>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</si>
  <si>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</si>
  <si>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</si>
  <si>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</si>
  <si>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</si>
  <si>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</si>
  <si>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</si>
  <si>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</si>
  <si>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</si>
  <si>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</si>
  <si>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</si>
  <si>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</si>
  <si>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</si>
  <si>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</si>
  <si>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</si>
  <si>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</si>
  <si>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</si>
  <si>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</si>
  <si>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</si>
  <si>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</si>
  <si>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</si>
  <si>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</si>
  <si>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</si>
  <si>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</si>
  <si>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</si>
  <si>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</si>
  <si>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</si>
  <si>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</si>
  <si>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</si>
  <si>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</si>
  <si>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</si>
  <si>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</si>
  <si>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</si>
  <si>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</si>
  <si>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</si>
  <si>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</si>
  <si>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</si>
  <si>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</si>
  <si>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</si>
  <si>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</si>
  <si>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</si>
  <si>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</si>
  <si>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</si>
  <si>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</si>
  <si>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</si>
  <si>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</si>
  <si>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</si>
  <si>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</si>
  <si>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</si>
  <si>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</si>
  <si>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</si>
  <si>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</si>
  <si>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</si>
  <si>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</si>
  <si>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</si>
  <si>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</si>
  <si>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</si>
  <si>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</si>
  <si>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</si>
  <si>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</si>
  <si>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</si>
  <si>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</si>
  <si>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</si>
  <si>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</si>
  <si>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</si>
  <si>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</si>
  <si>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</si>
  <si>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</si>
  <si>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</si>
  <si>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</si>
  <si>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</si>
  <si>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</si>
  <si>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</si>
  <si>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</si>
  <si>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</si>
  <si>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</si>
  <si>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</si>
  <si>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</si>
  <si>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</si>
  <si>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</si>
  <si>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</si>
  <si>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</si>
  <si>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</si>
  <si>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</si>
  <si>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</si>
  <si>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</si>
  <si>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</si>
  <si>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</si>
  <si>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</si>
  <si>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</si>
  <si>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</si>
  <si>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</si>
  <si>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</si>
  <si>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</si>
  <si>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</si>
  <si>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</si>
  <si>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</si>
  <si>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</si>
  <si>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</si>
  <si>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</si>
  <si>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</si>
  <si>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</si>
  <si>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</si>
  <si>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</si>
  <si>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</si>
  <si>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</si>
  <si>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</si>
  <si>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</si>
  <si>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</si>
  <si>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</si>
  <si>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</si>
  <si>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</si>
  <si>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</si>
  <si>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</si>
  <si>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</si>
  <si>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</si>
  <si>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</si>
  <si>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</si>
  <si>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</si>
  <si>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</si>
  <si>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</si>
  <si>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</si>
  <si>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</si>
  <si>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</si>
  <si>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</si>
  <si>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</si>
  <si>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</si>
  <si>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</si>
  <si>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</si>
  <si>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</si>
  <si>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</si>
  <si>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</si>
  <si>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</si>
  <si>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</si>
  <si>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</si>
  <si>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</si>
  <si>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</si>
  <si>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</si>
  <si>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</si>
  <si>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</si>
  <si>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</si>
  <si>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</si>
  <si>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</si>
  <si>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</si>
  <si>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</si>
  <si>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</si>
  <si>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</si>
  <si>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</si>
  <si>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</si>
  <si>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</si>
  <si>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</si>
  <si>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</si>
  <si>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</si>
  <si>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</si>
  <si>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</si>
  <si>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</si>
  <si>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</si>
  <si>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</si>
  <si>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</si>
  <si>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</si>
  <si>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</si>
  <si>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</si>
  <si>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</si>
  <si>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</si>
  <si>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</si>
  <si>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</si>
  <si>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</si>
  <si>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</si>
  <si>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</si>
  <si>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</si>
  <si>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</si>
  <si>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</si>
  <si>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</si>
  <si>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</si>
  <si>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</si>
  <si>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</si>
  <si>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</si>
  <si>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</si>
  <si>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</si>
  <si>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</si>
  <si>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</si>
  <si>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</si>
  <si>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</si>
  <si>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</si>
  <si>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</si>
  <si>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</si>
  <si>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</si>
  <si>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</si>
  <si>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</si>
  <si>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</si>
  <si>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</si>
  <si>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</si>
  <si>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</si>
  <si>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</si>
  <si>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</si>
  <si>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</si>
  <si>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</si>
  <si>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</si>
  <si>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</si>
  <si>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</si>
  <si>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</si>
  <si>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</si>
  <si>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</si>
  <si>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</si>
  <si>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</si>
  <si>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</si>
  <si>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</si>
  <si>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</si>
  <si>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</si>
  <si>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</si>
  <si>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</si>
  <si>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</si>
  <si>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</si>
  <si>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</si>
  <si>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</si>
  <si>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</si>
  <si>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</si>
  <si>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</si>
  <si>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</si>
  <si>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</si>
  <si>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</si>
  <si>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</si>
  <si>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</si>
  <si>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</si>
  <si>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</si>
  <si>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</si>
  <si>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</si>
  <si>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</si>
  <si>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</si>
  <si>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</si>
  <si>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</si>
  <si>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</si>
  <si>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</si>
  <si>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</si>
  <si>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</si>
  <si>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</si>
  <si>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</si>
  <si>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</si>
  <si>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</si>
  <si>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</si>
  <si>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</si>
  <si>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</si>
  <si>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</si>
  <si>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</si>
  <si>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</si>
  <si>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</si>
  <si>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</si>
  <si>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</si>
  <si>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</si>
  <si>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</si>
  <si>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</si>
  <si>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</si>
  <si>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</si>
  <si>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</si>
  <si>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</si>
  <si>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</si>
  <si>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</si>
  <si>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</si>
  <si>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</si>
  <si>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</si>
  <si>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</si>
  <si>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</si>
  <si>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</si>
  <si>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</si>
  <si>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</si>
  <si>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</si>
  <si>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</si>
  <si>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</si>
  <si>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</si>
  <si>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</si>
  <si>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</si>
  <si>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</si>
  <si>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</si>
  <si>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</si>
  <si>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</si>
  <si>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</si>
  <si>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</si>
  <si>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</si>
  <si>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</si>
  <si>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</si>
  <si>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</si>
  <si>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</si>
  <si>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</si>
  <si>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</si>
  <si>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</si>
  <si>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</si>
  <si>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</si>
  <si>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</si>
  <si>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</si>
  <si>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</si>
  <si>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</si>
  <si>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</si>
  <si>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</si>
  <si>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</si>
  <si>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</si>
  <si>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</si>
  <si>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</si>
  <si>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</si>
  <si>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</si>
  <si>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</si>
  <si>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</si>
  <si>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</si>
  <si>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</si>
  <si>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</si>
  <si>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</si>
  <si>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</si>
  <si>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</si>
  <si>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</si>
  <si>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</si>
  <si>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</si>
  <si>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</si>
  <si>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</si>
  <si>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</si>
  <si>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</si>
  <si>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</si>
  <si>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</si>
  <si>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</si>
  <si>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</si>
  <si>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</si>
  <si>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</si>
  <si>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</si>
  <si>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</si>
  <si>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</si>
  <si>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</si>
  <si>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</si>
  <si>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</si>
  <si>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</si>
  <si>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</si>
  <si>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</si>
  <si>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</si>
  <si>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</si>
  <si>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</si>
  <si>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</si>
  <si>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</si>
  <si>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</si>
  <si>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</si>
  <si>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</si>
  <si>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</si>
  <si>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</si>
  <si>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</si>
  <si>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</si>
  <si>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</si>
  <si>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</si>
  <si>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</si>
  <si>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</si>
  <si>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</si>
  <si>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</si>
  <si>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</si>
  <si>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</si>
  <si>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</si>
  <si>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</si>
  <si>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</si>
  <si>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</si>
  <si>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</si>
  <si>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</si>
  <si>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</si>
  <si>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</si>
  <si>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</si>
  <si>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</si>
  <si>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</si>
  <si>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</si>
  <si>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</si>
  <si>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</si>
  <si>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</si>
  <si>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</si>
  <si>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</si>
  <si>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</si>
  <si>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</si>
  <si>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</si>
  <si>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</si>
  <si>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</si>
  <si>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</si>
  <si>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</si>
  <si>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</si>
  <si>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</si>
  <si>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</si>
  <si>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</si>
  <si>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</si>
  <si>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</si>
  <si>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</si>
  <si>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</si>
  <si>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</si>
  <si>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</si>
  <si>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</si>
  <si>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</si>
  <si>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</si>
  <si>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</si>
  <si>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</si>
  <si>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</si>
  <si>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</si>
  <si>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</si>
  <si>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</si>
  <si>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</si>
  <si>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</si>
  <si>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</si>
  <si>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</si>
  <si>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</si>
  <si>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</si>
  <si>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</si>
  <si>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</si>
  <si>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</si>
  <si>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</si>
  <si>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</si>
  <si>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</si>
  <si>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</si>
  <si>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</si>
  <si>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</si>
  <si>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</si>
  <si>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</si>
  <si>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</si>
  <si>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</si>
  <si>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</si>
  <si>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</si>
  <si>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</si>
  <si>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</si>
  <si>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</si>
  <si>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</si>
  <si>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</si>
  <si>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</si>
  <si>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</si>
  <si>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</si>
  <si>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</si>
  <si>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</si>
  <si>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</si>
  <si>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</si>
  <si>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</si>
  <si>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</si>
  <si>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</si>
  <si>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</si>
  <si>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</si>
  <si>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</si>
  <si>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</si>
  <si>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</si>
  <si>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</si>
  <si>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</si>
  <si>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</si>
  <si>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</si>
  <si>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</si>
  <si>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</si>
  <si>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</si>
  <si>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</si>
  <si>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</si>
  <si>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</si>
  <si>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</si>
  <si>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</si>
  <si>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</si>
  <si>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</si>
  <si>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</si>
  <si>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</si>
  <si>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</si>
  <si>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</si>
  <si>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</si>
  <si>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</si>
  <si>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</si>
  <si>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</si>
  <si>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</si>
  <si>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</si>
  <si>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</si>
  <si>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</si>
  <si>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</si>
  <si>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</si>
  <si>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</si>
  <si>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</si>
  <si>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</si>
  <si>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</si>
  <si>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</si>
  <si>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</si>
  <si>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</si>
  <si>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</si>
  <si>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</si>
  <si>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</si>
  <si>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</si>
  <si>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</si>
  <si>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</si>
  <si>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</si>
  <si>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</si>
  <si>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</si>
  <si>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</si>
  <si>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</si>
  <si>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</si>
  <si>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</si>
  <si>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</si>
  <si>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</si>
  <si>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</si>
  <si>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</si>
  <si>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</si>
  <si>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</si>
  <si>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</si>
  <si>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</si>
  <si>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</si>
  <si>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</si>
  <si>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</si>
  <si>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</si>
  <si>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</si>
  <si>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</si>
  <si>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</si>
  <si>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</si>
  <si>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</si>
  <si>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</si>
  <si>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</si>
  <si>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</si>
  <si>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</si>
  <si>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</si>
  <si>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</si>
  <si>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</si>
  <si>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</si>
  <si>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</si>
  <si>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</si>
  <si>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</si>
  <si>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</si>
  <si>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</si>
  <si>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</si>
  <si>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</si>
  <si>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</si>
  <si>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</si>
  <si>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</si>
  <si>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</si>
  <si>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</si>
  <si>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</si>
  <si>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</si>
  <si>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</si>
  <si>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</si>
  <si>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</si>
  <si>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</si>
  <si>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</si>
  <si>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</si>
  <si>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</si>
  <si>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</si>
  <si>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</si>
  <si>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</si>
  <si>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</si>
  <si>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</si>
  <si>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</si>
  <si>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</si>
  <si>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</si>
  <si>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</si>
  <si>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</si>
  <si>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</si>
  <si>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</si>
  <si>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</si>
  <si>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</si>
  <si>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</si>
  <si>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</si>
  <si>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</si>
  <si>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</si>
  <si>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</si>
  <si>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</si>
  <si>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</si>
  <si>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</si>
  <si>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</si>
  <si>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</si>
  <si>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</si>
  <si>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</si>
  <si>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</si>
  <si>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</si>
  <si>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</si>
  <si>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</si>
  <si>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</si>
  <si>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</si>
  <si>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</si>
  <si>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</si>
  <si>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</si>
  <si>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</si>
  <si>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</si>
  <si>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</si>
  <si>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</si>
  <si>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</si>
  <si>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</si>
  <si>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</si>
  <si>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</si>
  <si>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</si>
  <si>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</si>
  <si>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</si>
  <si>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</si>
  <si>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</si>
  <si>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</si>
  <si>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</si>
  <si>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</si>
  <si>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</si>
  <si>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</si>
  <si>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</si>
  <si>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</si>
  <si>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</si>
  <si>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</si>
  <si>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</si>
  <si>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</si>
  <si>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</si>
  <si>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</si>
  <si>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</si>
  <si>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</si>
  <si>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</si>
  <si>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</si>
  <si>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</si>
  <si>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</si>
  <si>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</si>
  <si>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</si>
  <si>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</si>
  <si>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</si>
  <si>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</si>
  <si>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</si>
  <si>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</si>
  <si>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</si>
  <si>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</si>
  <si>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</si>
  <si>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</si>
  <si>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</si>
  <si>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</si>
  <si>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</si>
  <si>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</si>
  <si>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</si>
  <si>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</si>
  <si>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</si>
  <si>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</si>
  <si>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</si>
  <si>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</si>
  <si>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</si>
  <si>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</si>
  <si>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</si>
  <si>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</si>
  <si>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</si>
  <si>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</si>
  <si>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</si>
  <si>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</si>
  <si>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</si>
  <si>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</si>
  <si>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</si>
  <si>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</si>
  <si>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</si>
  <si>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</si>
  <si>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</si>
  <si>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</si>
  <si>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</si>
  <si>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</si>
  <si>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</si>
  <si>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</si>
  <si>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</si>
  <si>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</si>
  <si>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</si>
  <si>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</si>
  <si>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</si>
  <si>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</si>
  <si>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</si>
  <si>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</si>
  <si>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</si>
  <si>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</si>
  <si>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</si>
  <si>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</si>
  <si>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</si>
  <si>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</si>
  <si>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</si>
  <si>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</si>
  <si>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</si>
  <si>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</si>
  <si>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</si>
  <si>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</si>
  <si>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</si>
  <si>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</si>
  <si>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</si>
  <si>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</si>
  <si>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</si>
  <si>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</si>
  <si>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</si>
  <si>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</si>
  <si>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</si>
  <si>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</si>
  <si>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</si>
  <si>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</si>
  <si>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</si>
  <si>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</si>
  <si>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</si>
  <si>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</si>
  <si>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</si>
  <si>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</si>
  <si>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</si>
  <si>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</si>
  <si>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</si>
  <si>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</si>
  <si>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</si>
  <si>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</si>
  <si>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</si>
  <si>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</si>
  <si>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</si>
  <si>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</si>
  <si>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</si>
  <si>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</si>
  <si>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</si>
  <si>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</si>
  <si>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</si>
  <si>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</si>
  <si>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</si>
  <si>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</si>
  <si>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</si>
  <si>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</si>
  <si>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</si>
  <si>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</si>
  <si>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</si>
  <si>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</si>
  <si>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</si>
  <si>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</si>
  <si>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</si>
  <si>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</si>
  <si>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</si>
  <si>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</si>
  <si>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</si>
  <si>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</si>
  <si>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</si>
  <si>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</si>
  <si>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</si>
  <si>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</si>
  <si>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</si>
  <si>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</si>
  <si>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</si>
  <si>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</si>
  <si>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</si>
  <si>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</si>
  <si>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</si>
  <si>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</si>
  <si>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</si>
  <si>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</si>
  <si>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</si>
  <si>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</si>
  <si>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</si>
  <si>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</si>
  <si>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</si>
  <si>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</si>
  <si>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</si>
  <si>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</si>
  <si>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</si>
  <si>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</si>
  <si>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</si>
  <si>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</si>
  <si>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</si>
  <si>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</si>
  <si>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</si>
  <si>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</si>
  <si>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</si>
  <si>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</si>
  <si>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</si>
  <si>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</si>
  <si>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</si>
  <si>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</si>
  <si>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</si>
  <si>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</si>
  <si>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</si>
  <si>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</si>
  <si>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</si>
  <si>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</si>
  <si>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</si>
  <si>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</si>
  <si>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</si>
  <si>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</si>
  <si>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</si>
  <si>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</si>
  <si>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</si>
  <si>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</si>
  <si>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</si>
  <si>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</si>
  <si>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</si>
  <si>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</si>
  <si>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</si>
  <si>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</si>
  <si>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</si>
  <si>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</si>
  <si>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</si>
  <si>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</si>
  <si>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</si>
  <si>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</si>
  <si>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</si>
  <si>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</si>
  <si>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</si>
  <si>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</si>
  <si>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</si>
  <si>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</si>
  <si>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</si>
  <si>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</si>
  <si>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</si>
  <si>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</si>
  <si>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</si>
  <si>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</si>
  <si>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</si>
  <si>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</si>
  <si>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</si>
  <si>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</si>
  <si>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</si>
  <si>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</si>
  <si>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</si>
  <si>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</si>
  <si>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</si>
  <si>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</si>
  <si>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</si>
  <si>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</si>
  <si>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</si>
  <si>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</si>
  <si>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</si>
  <si>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</si>
  <si>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</si>
  <si>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</si>
  <si>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</si>
  <si>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</si>
  <si>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</si>
  <si>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</si>
  <si>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</si>
  <si>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</si>
  <si>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</si>
  <si>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</si>
  <si>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</si>
  <si>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</si>
  <si>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</si>
  <si>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</si>
  <si>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</si>
  <si>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</si>
  <si>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</si>
  <si>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</si>
  <si>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</si>
  <si>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</si>
  <si>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</si>
  <si>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</si>
  <si>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</si>
  <si>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</si>
  <si>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</si>
  <si>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</si>
  <si>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</si>
  <si>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</si>
  <si>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</si>
  <si>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</si>
  <si>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</si>
  <si>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</si>
  <si>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</si>
  <si>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</si>
  <si>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</si>
  <si>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</si>
  <si>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</si>
  <si>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</si>
  <si>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</si>
  <si>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</si>
  <si>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</si>
  <si>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</si>
  <si>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</si>
  <si>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</si>
  <si>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</si>
  <si>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</si>
  <si>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</si>
  <si>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</si>
  <si>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</si>
  <si>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</si>
  <si>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</si>
  <si>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</si>
  <si>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</si>
  <si>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</si>
  <si>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</si>
  <si>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</si>
  <si>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</si>
  <si>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</si>
  <si>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</si>
  <si>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</si>
  <si>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</si>
  <si>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</si>
  <si>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</si>
  <si>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</si>
  <si>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</si>
  <si>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</si>
  <si>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</si>
  <si>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</si>
  <si>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</si>
  <si>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</si>
  <si>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</si>
  <si>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</si>
  <si>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</si>
  <si>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</si>
  <si>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</si>
  <si>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</si>
  <si>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</si>
  <si>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</si>
  <si>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</si>
  <si>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</si>
  <si>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</si>
  <si>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</si>
  <si>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</si>
  <si>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</si>
  <si>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</si>
  <si>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</si>
  <si>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</si>
  <si>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</si>
  <si>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</si>
  <si>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</si>
  <si>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</si>
  <si>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</si>
  <si>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</si>
  <si>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</si>
  <si>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</si>
  <si>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</si>
  <si>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</si>
  <si>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</si>
  <si>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</si>
  <si>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</si>
  <si>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</si>
  <si>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</si>
  <si>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</si>
  <si>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</si>
  <si>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</si>
  <si>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</si>
  <si>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</si>
  <si>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</si>
  <si>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</si>
  <si>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</si>
  <si>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</si>
  <si>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</si>
  <si>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</si>
  <si>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</si>
  <si>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</si>
  <si>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</si>
  <si>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</si>
  <si>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</si>
  <si>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</si>
  <si>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</si>
  <si>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</si>
  <si>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</si>
  <si>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</si>
  <si>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</si>
  <si>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</si>
  <si>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</si>
  <si>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</si>
  <si>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</si>
  <si>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</si>
  <si>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</si>
  <si>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</si>
  <si>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</si>
  <si>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</si>
  <si>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</si>
  <si>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</si>
  <si>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</si>
  <si>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</si>
  <si>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</si>
  <si>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</si>
  <si>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</si>
  <si>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</si>
  <si>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</si>
  <si>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</si>
  <si>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</si>
  <si>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</si>
  <si>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</si>
  <si>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</si>
  <si>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</si>
  <si>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</si>
  <si>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</si>
  <si>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</si>
  <si>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</si>
  <si>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</si>
  <si>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</si>
  <si>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</si>
  <si>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</si>
  <si>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</si>
  <si>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</si>
  <si>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</si>
  <si>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</si>
  <si>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</si>
  <si>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</si>
  <si>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</si>
  <si>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</si>
  <si>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</si>
  <si>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</si>
  <si>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</si>
  <si>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</si>
  <si>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</si>
  <si>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</si>
  <si>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</si>
  <si>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</si>
  <si>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</si>
  <si>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</si>
  <si>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</si>
  <si>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</si>
  <si>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</si>
  <si>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</si>
  <si>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</si>
  <si>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</si>
  <si>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</si>
  <si>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</si>
  <si>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</si>
  <si>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</si>
  <si>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</si>
  <si>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</si>
  <si>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</si>
  <si>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</si>
  <si>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</si>
  <si>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</si>
  <si>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</si>
  <si>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</si>
  <si>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</si>
  <si>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</si>
  <si>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</si>
  <si>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</si>
  <si>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</si>
  <si>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</si>
  <si>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</si>
  <si>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</si>
  <si>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</si>
  <si>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</si>
  <si>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</si>
  <si>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</si>
  <si>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</si>
  <si>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</si>
  <si>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</si>
  <si>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</si>
  <si>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</si>
  <si>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</si>
  <si>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</si>
  <si>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</si>
  <si>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</si>
  <si>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</si>
  <si>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</si>
  <si>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</si>
  <si>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</si>
  <si>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</si>
  <si>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</si>
  <si>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</si>
  <si>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</si>
  <si>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</si>
  <si>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</si>
  <si>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</si>
  <si>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</si>
  <si>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</si>
  <si>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</si>
  <si>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</si>
  <si>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</si>
  <si>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</si>
  <si>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</si>
  <si>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</si>
  <si>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</si>
  <si>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</si>
  <si>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</si>
  <si>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</si>
  <si>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</si>
  <si>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</si>
  <si>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</si>
  <si>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</si>
  <si>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</si>
  <si>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</si>
  <si>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</si>
  <si>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</si>
  <si>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</si>
  <si>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</si>
  <si>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</si>
  <si>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</si>
  <si>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</si>
  <si>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</si>
  <si>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</si>
  <si>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</si>
  <si>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</si>
  <si>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</si>
  <si>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</si>
  <si>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</si>
  <si>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</si>
  <si>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</si>
  <si>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</si>
  <si>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</si>
  <si>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</si>
  <si>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</si>
  <si>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</si>
  <si>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</si>
  <si>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</si>
  <si>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</si>
  <si>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</si>
  <si>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</si>
  <si>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</si>
  <si>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</si>
  <si>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</si>
  <si>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</si>
  <si>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</si>
  <si>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</si>
  <si>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</si>
  <si>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</si>
  <si>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</si>
  <si>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</si>
  <si>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</si>
  <si>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</si>
  <si>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</si>
  <si>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</si>
  <si>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</si>
  <si>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</si>
  <si>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</si>
  <si>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</si>
  <si>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</si>
  <si>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</si>
  <si>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</si>
  <si>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</si>
  <si>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</si>
  <si>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</si>
  <si>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</si>
  <si>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</si>
  <si>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</si>
  <si>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</si>
  <si>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</si>
  <si>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</si>
  <si>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</si>
  <si>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</si>
  <si>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</si>
  <si>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</si>
  <si>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</si>
  <si>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</si>
  <si>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</si>
  <si>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</si>
  <si>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</si>
  <si>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</si>
  <si>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</si>
  <si>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</si>
  <si>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</si>
  <si>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</si>
  <si>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</si>
  <si>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</si>
  <si>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</si>
  <si>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</si>
  <si>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</si>
  <si>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</si>
  <si>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</si>
  <si>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</si>
  <si>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</si>
  <si>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</si>
  <si>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</si>
  <si>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</si>
  <si>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</si>
  <si>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</si>
  <si>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</si>
  <si>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</si>
  <si>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</si>
  <si>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</si>
  <si>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</si>
  <si>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</si>
  <si>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</si>
  <si>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</si>
  <si>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</si>
  <si>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</si>
  <si>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</si>
  <si>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</si>
  <si>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</si>
  <si>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</si>
  <si>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</si>
  <si>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</si>
  <si>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</si>
  <si>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</si>
  <si>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</si>
  <si>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</si>
  <si>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</si>
  <si>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</si>
  <si>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</si>
  <si>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</si>
  <si>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</si>
  <si>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</si>
  <si>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</si>
  <si>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</si>
  <si>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</si>
  <si>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</si>
  <si>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</si>
  <si>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</si>
  <si>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</si>
  <si>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</si>
  <si>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</si>
  <si>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</si>
  <si>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</si>
  <si>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</si>
  <si>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</si>
  <si>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</si>
  <si>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</si>
  <si>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</si>
  <si>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</si>
  <si>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</si>
  <si>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</si>
  <si>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</si>
  <si>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</si>
  <si>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</si>
  <si>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</si>
  <si>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</si>
  <si>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</si>
  <si>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</si>
  <si>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</si>
  <si>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</si>
  <si>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</si>
  <si>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</si>
  <si>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</si>
  <si>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</si>
  <si>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</si>
  <si>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</si>
  <si>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</si>
  <si>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</si>
  <si>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</si>
  <si>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</si>
  <si>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</si>
  <si>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</si>
  <si>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</si>
  <si>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</si>
  <si>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</si>
  <si>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</si>
  <si>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</si>
  <si>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</si>
  <si>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</si>
  <si>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</si>
  <si>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</si>
  <si>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</si>
  <si>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</si>
  <si>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</si>
  <si>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</si>
  <si>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</si>
  <si>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</si>
  <si>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</si>
  <si>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</si>
  <si>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</si>
  <si>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</si>
  <si>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</si>
  <si>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</si>
  <si>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</si>
  <si>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</si>
  <si>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</si>
  <si>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</si>
  <si>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</si>
  <si>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</si>
  <si>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</si>
  <si>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</si>
  <si>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</si>
  <si>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</si>
  <si>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</si>
  <si>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</si>
  <si>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</si>
  <si>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</si>
  <si>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</si>
  <si>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</si>
  <si>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</si>
  <si>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</si>
  <si>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</si>
  <si>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</si>
  <si>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</si>
  <si>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</si>
  <si>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</si>
  <si>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</si>
  <si>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</si>
  <si>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</si>
  <si>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</si>
  <si>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</si>
  <si>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</si>
  <si>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</si>
  <si>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</si>
  <si>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</si>
  <si>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</si>
  <si>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</si>
  <si>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</si>
  <si>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</si>
  <si>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</si>
  <si>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</si>
  <si>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</si>
  <si>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</si>
  <si>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</si>
  <si>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</si>
  <si>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</si>
  <si>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</si>
  <si>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</si>
  <si>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</si>
  <si>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</si>
  <si>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</si>
  <si>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</si>
  <si>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</si>
  <si>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</si>
  <si>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</si>
  <si>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</si>
  <si>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</si>
  <si>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</si>
  <si>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</si>
  <si>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</si>
  <si>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</si>
  <si>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</si>
  <si>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</si>
  <si>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</si>
  <si>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</si>
  <si>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</si>
  <si>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</si>
  <si>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</si>
  <si>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</si>
  <si>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</si>
  <si>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</si>
  <si>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</si>
  <si>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</si>
  <si>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</si>
  <si>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</si>
  <si>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</si>
  <si>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</si>
  <si>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</si>
  <si>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</si>
  <si>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</si>
  <si>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</si>
  <si>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</si>
  <si>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</si>
  <si>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</si>
  <si>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</si>
  <si>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</si>
  <si>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</si>
  <si>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</si>
  <si>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</si>
  <si>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</si>
  <si>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</si>
  <si>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</si>
  <si>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</si>
  <si>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</si>
  <si>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</si>
  <si>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</si>
  <si>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</si>
  <si>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</si>
  <si>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</si>
  <si>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</si>
  <si>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</si>
  <si>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</si>
  <si>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</si>
  <si>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</si>
  <si>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</si>
  <si>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</si>
  <si>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</si>
  <si>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</si>
  <si>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</si>
  <si>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</si>
  <si>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</si>
  <si>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</si>
  <si>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</si>
  <si>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</si>
  <si>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</si>
  <si>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</si>
  <si>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</si>
  <si>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</si>
  <si>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</si>
  <si>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</si>
  <si>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</si>
  <si>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</si>
  <si>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</si>
  <si>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</si>
  <si>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</si>
  <si>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</si>
  <si>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</si>
  <si>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</si>
  <si>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</si>
  <si>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</si>
  <si>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</si>
  <si>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</si>
  <si>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</si>
  <si>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</si>
  <si>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</si>
  <si>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</si>
  <si>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</si>
  <si>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</si>
  <si>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</si>
  <si>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</si>
  <si>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</si>
  <si>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</si>
  <si>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</si>
  <si>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</si>
  <si>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</si>
  <si>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</si>
  <si>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</si>
  <si>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</si>
  <si>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</si>
  <si>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</si>
  <si>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</si>
  <si>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</si>
  <si>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</si>
  <si>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</si>
  <si>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</si>
  <si>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</si>
  <si>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</si>
  <si>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</si>
  <si>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</si>
  <si>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</si>
  <si>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</si>
  <si>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</si>
  <si>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</si>
  <si>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</si>
  <si>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</si>
  <si>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</si>
  <si>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</si>
  <si>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</si>
  <si>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</si>
  <si>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</si>
  <si>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</si>
  <si>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</si>
  <si>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</si>
  <si>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</si>
  <si>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</si>
  <si>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</si>
  <si>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</si>
  <si>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</si>
  <si>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</si>
  <si>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</si>
  <si>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</si>
  <si>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</si>
  <si>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</si>
  <si>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</si>
  <si>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</si>
  <si>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</si>
  <si>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</si>
  <si>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</si>
  <si>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</si>
  <si>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</si>
  <si>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</si>
  <si>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</si>
  <si>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</si>
  <si>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</si>
  <si>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</si>
  <si>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</si>
  <si>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</si>
  <si>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</si>
  <si>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</si>
  <si>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</si>
  <si>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</si>
  <si>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</si>
  <si>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</si>
  <si>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</si>
  <si>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</si>
  <si>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</si>
  <si>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</si>
  <si>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</si>
  <si>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</si>
  <si>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</si>
  <si>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</si>
  <si>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</si>
  <si>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</si>
  <si>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</si>
  <si>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</si>
  <si>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</si>
  <si>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</si>
  <si>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</si>
  <si>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</si>
  <si>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</si>
  <si>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</si>
  <si>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</si>
  <si>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</si>
  <si>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</si>
  <si>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</si>
  <si>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</si>
  <si>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</si>
  <si>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</si>
  <si>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</si>
  <si>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</si>
  <si>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</si>
  <si>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</si>
  <si>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</si>
  <si>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</si>
  <si>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</si>
  <si>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</si>
  <si>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</si>
  <si>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</si>
  <si>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</si>
  <si>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</si>
  <si>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</si>
  <si>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</si>
  <si>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</si>
  <si>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</si>
  <si>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</si>
  <si>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</si>
  <si>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</si>
  <si>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</si>
  <si>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</si>
  <si>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</si>
  <si>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</si>
  <si>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</si>
  <si>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</si>
  <si>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</si>
  <si>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</si>
  <si>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</si>
  <si>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</si>
  <si>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</si>
  <si>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</si>
  <si>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</si>
  <si>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</si>
  <si>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</si>
  <si>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</si>
  <si>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</si>
  <si>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</si>
  <si>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</si>
  <si>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</si>
  <si>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</si>
  <si>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</si>
  <si>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</si>
  <si>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</si>
  <si>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</si>
  <si>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</si>
  <si>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</si>
  <si>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</si>
  <si>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</si>
  <si>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</si>
  <si>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</si>
  <si>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</si>
  <si>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</si>
  <si>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</si>
  <si>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</si>
  <si>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</si>
  <si>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</si>
  <si>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</si>
  <si>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</si>
  <si>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</si>
  <si>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</si>
  <si>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</si>
  <si>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</si>
  <si>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</si>
  <si>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</si>
  <si>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</si>
  <si>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</si>
  <si>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</si>
  <si>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</si>
  <si>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</si>
  <si>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</si>
  <si>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</si>
  <si>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</si>
  <si>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</si>
  <si>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</si>
  <si>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</si>
  <si>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</si>
  <si>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</si>
  <si>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</si>
  <si>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</si>
  <si>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</si>
  <si>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</si>
  <si>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</si>
  <si>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</si>
  <si>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</si>
  <si>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</si>
  <si>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</si>
  <si>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</si>
  <si>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</si>
  <si>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</si>
  <si>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</si>
  <si>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</si>
  <si>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</si>
  <si>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</si>
  <si>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</si>
  <si>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</si>
  <si>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</si>
  <si>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</si>
  <si>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</si>
  <si>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</si>
  <si>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</si>
  <si>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</si>
  <si>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</si>
  <si>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</si>
  <si>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</si>
  <si>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</si>
  <si>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</si>
  <si>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</si>
  <si>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</si>
  <si>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</si>
  <si>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</si>
  <si>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</si>
  <si>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</si>
  <si>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</si>
  <si>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</si>
  <si>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</si>
  <si>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</si>
  <si>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</si>
  <si>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</si>
  <si>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</si>
  <si>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</si>
  <si>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</si>
  <si>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</si>
  <si>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</si>
  <si>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</si>
  <si>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</si>
  <si>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</si>
  <si>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</si>
  <si>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</si>
  <si>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</si>
  <si>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</si>
  <si>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</si>
  <si>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</si>
  <si>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</si>
  <si>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</si>
  <si>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</si>
  <si>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</si>
  <si>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</si>
  <si>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</si>
  <si>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</si>
  <si>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</si>
  <si>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</si>
  <si>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</si>
  <si>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</si>
  <si>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</si>
  <si>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</si>
  <si>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</si>
  <si>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</si>
  <si>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</si>
  <si>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</si>
  <si>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</si>
  <si>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</si>
  <si>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</si>
  <si>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</si>
  <si>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</si>
  <si>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</si>
  <si>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</si>
  <si>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</si>
  <si>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</si>
  <si>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</si>
  <si>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</si>
  <si>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</si>
  <si>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</si>
  <si>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</si>
  <si>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</si>
  <si>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</si>
  <si>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</si>
  <si>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</si>
  <si>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</si>
  <si>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</si>
  <si>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</si>
  <si>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</si>
  <si>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</si>
  <si>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</si>
  <si>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</si>
  <si>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</si>
  <si>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</si>
  <si>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</si>
  <si>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</si>
  <si>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</si>
  <si>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</si>
  <si>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</si>
  <si>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</si>
  <si>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</si>
  <si>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</si>
  <si>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</si>
  <si>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</si>
  <si>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</si>
  <si>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</si>
  <si>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</si>
  <si>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</si>
  <si>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</si>
  <si>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</si>
  <si>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</si>
  <si>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</si>
  <si>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</si>
  <si>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</si>
  <si>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</si>
  <si>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</si>
  <si>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</si>
  <si>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</si>
  <si>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</si>
  <si>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</si>
  <si>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</si>
  <si>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</si>
  <si>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</si>
  <si>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</si>
  <si>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</si>
  <si>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</si>
  <si>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</si>
  <si>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</si>
  <si>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</si>
  <si>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</si>
  <si>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</si>
  <si>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</si>
  <si>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</si>
  <si>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</si>
  <si>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</si>
  <si>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</si>
  <si>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</si>
  <si>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</si>
  <si>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</si>
  <si>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</si>
  <si>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</si>
  <si>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</si>
  <si>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</si>
  <si>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</si>
  <si>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</si>
  <si>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</si>
  <si>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</si>
  <si>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</si>
  <si>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</si>
  <si>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</si>
  <si>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</si>
  <si>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</si>
  <si>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</si>
  <si>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</si>
  <si>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</si>
  <si>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</si>
  <si>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</si>
  <si>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</si>
  <si>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</si>
  <si>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</si>
  <si>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</si>
  <si>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</si>
  <si>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</si>
  <si>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</si>
  <si>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</si>
  <si>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</si>
  <si>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</si>
  <si>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</si>
  <si>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</si>
  <si>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</si>
  <si>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</si>
  <si>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</si>
  <si>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</si>
  <si>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</si>
  <si>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</si>
  <si>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</si>
  <si>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</si>
  <si>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</si>
  <si>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</si>
  <si>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</si>
  <si>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</si>
  <si>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</si>
  <si>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</si>
  <si>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</si>
  <si>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</si>
  <si>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</si>
  <si>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</si>
  <si>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</si>
  <si>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</si>
  <si>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</si>
  <si>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</si>
  <si>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</si>
  <si>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</si>
  <si>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</si>
  <si>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</si>
  <si>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</si>
  <si>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</si>
  <si>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</si>
  <si>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</si>
  <si>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</si>
  <si>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</si>
  <si>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</si>
  <si>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</si>
  <si>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</si>
  <si>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</si>
  <si>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</si>
  <si>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</si>
  <si>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</si>
  <si>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</si>
  <si>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</si>
  <si>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</si>
  <si>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</si>
  <si>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</si>
  <si>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</si>
  <si>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</si>
  <si>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</si>
  <si>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</si>
  <si>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</si>
  <si>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</si>
  <si>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</si>
  <si>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</si>
  <si>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</si>
  <si>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</si>
  <si>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</si>
  <si>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</si>
  <si>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</si>
  <si>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</si>
  <si>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</si>
  <si>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</si>
  <si>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</si>
  <si>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</si>
  <si>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</si>
  <si>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</si>
  <si>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</si>
  <si>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</si>
  <si>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</si>
  <si>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</si>
  <si>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</si>
  <si>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</si>
  <si>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</si>
  <si>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</si>
  <si>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</si>
  <si>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</si>
  <si>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</si>
  <si>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</si>
  <si>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</si>
  <si>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</si>
  <si>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</si>
  <si>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</si>
  <si>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</si>
  <si>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</si>
  <si>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</si>
  <si>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</si>
  <si>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</si>
  <si>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</si>
  <si>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</si>
  <si>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</si>
  <si>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</si>
  <si>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</si>
  <si>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</si>
  <si>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</si>
  <si>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</si>
  <si>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</si>
  <si>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</si>
  <si>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</si>
  <si>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</si>
  <si>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</si>
  <si>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</si>
  <si>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</si>
  <si>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</si>
  <si>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</si>
  <si>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</si>
  <si>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</si>
  <si>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</si>
  <si>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</si>
  <si>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</si>
  <si>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</si>
  <si>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</si>
  <si>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</si>
  <si>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</si>
  <si>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</si>
  <si>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</si>
  <si>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</si>
  <si>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</si>
  <si>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</si>
  <si>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</si>
  <si>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</si>
  <si>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</si>
  <si>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</si>
  <si>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</si>
  <si>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</si>
  <si>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</si>
  <si>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</si>
  <si>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</si>
  <si>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</si>
  <si>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</si>
  <si>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</si>
  <si>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</si>
  <si>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</si>
  <si>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</si>
  <si>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</si>
  <si>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</si>
  <si>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</si>
  <si>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</si>
  <si>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</si>
  <si>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</si>
  <si>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</si>
  <si>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</si>
  <si>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</si>
  <si>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</si>
  <si>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</si>
  <si>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</si>
  <si>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</si>
  <si>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</si>
  <si>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</si>
  <si>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</si>
  <si>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</si>
  <si>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</si>
  <si>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</si>
  <si>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</si>
  <si>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</si>
  <si>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</si>
  <si>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</si>
  <si>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</si>
  <si>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</si>
  <si>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</si>
  <si>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</si>
  <si>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</si>
  <si>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</si>
  <si>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</si>
  <si>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</si>
  <si>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</si>
  <si>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</si>
  <si>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</si>
  <si>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</si>
  <si>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</si>
  <si>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</si>
  <si>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</si>
  <si>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</si>
  <si>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</si>
  <si>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</si>
  <si>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</si>
  <si>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</si>
  <si>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</si>
  <si>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</si>
  <si>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</si>
  <si>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</si>
  <si>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</si>
  <si>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</si>
  <si>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</si>
  <si>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</si>
  <si>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</si>
  <si>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</si>
  <si>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</si>
  <si>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</si>
  <si>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</si>
  <si>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</si>
  <si>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</si>
  <si>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</si>
  <si>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</si>
  <si>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</si>
  <si>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</si>
  <si>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</si>
  <si>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</si>
  <si>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</si>
  <si>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</si>
  <si>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</si>
  <si>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</si>
  <si>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</si>
  <si>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</si>
  <si>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</si>
  <si>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</si>
  <si>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</si>
  <si>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</si>
  <si>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</si>
  <si>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</si>
  <si>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</si>
  <si>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</si>
  <si>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</si>
  <si>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</si>
  <si>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</si>
  <si>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</si>
  <si>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</si>
  <si>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</si>
  <si>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</si>
  <si>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</si>
  <si>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</si>
  <si>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</si>
  <si>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</si>
  <si>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</si>
  <si>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</si>
  <si>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</si>
  <si>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</si>
  <si>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</si>
  <si>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</si>
  <si>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</si>
  <si>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</si>
  <si>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</si>
  <si>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</si>
  <si>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</si>
  <si>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</si>
  <si>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</si>
  <si>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</si>
  <si>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</si>
  <si>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</si>
  <si>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</si>
  <si>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</si>
  <si>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</si>
  <si>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</si>
  <si>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</si>
  <si>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</si>
  <si>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</si>
  <si>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</si>
  <si>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</si>
  <si>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</si>
  <si>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</si>
  <si>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</si>
  <si>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</si>
  <si>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</si>
  <si>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</si>
  <si>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</si>
  <si>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</si>
  <si>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</si>
  <si>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</si>
  <si>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</si>
  <si>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</si>
  <si>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</si>
  <si>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</si>
  <si>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</si>
  <si>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</si>
  <si>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</si>
  <si>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</si>
  <si>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</si>
  <si>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</si>
  <si>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</si>
  <si>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</si>
  <si>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</si>
  <si>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</si>
  <si>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</si>
  <si>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</si>
  <si>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</si>
  <si>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</si>
  <si>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</si>
  <si>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</si>
  <si>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</si>
  <si>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</si>
  <si>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</si>
  <si>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</si>
  <si>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</si>
  <si>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</si>
  <si>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</si>
  <si>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</si>
  <si>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</si>
  <si>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</si>
  <si>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</si>
  <si>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</si>
  <si>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</si>
  <si>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</si>
  <si>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</si>
  <si>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</si>
  <si>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</si>
  <si>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</si>
  <si>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</si>
  <si>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</si>
  <si>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</si>
  <si>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</si>
  <si>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</si>
  <si>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</si>
  <si>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</si>
  <si>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</si>
  <si>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</si>
  <si>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</si>
  <si>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</si>
  <si>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</si>
  <si>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</si>
  <si>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</si>
  <si>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</si>
  <si>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</si>
  <si>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</si>
  <si>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</si>
  <si>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</si>
  <si>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</si>
  <si>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</si>
  <si>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</si>
  <si>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</si>
  <si>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</si>
  <si>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</si>
  <si>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</si>
  <si>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</si>
  <si>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</si>
  <si>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</si>
  <si>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</si>
  <si>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</si>
  <si>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</si>
  <si>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</si>
  <si>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</si>
  <si>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</si>
  <si>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</si>
  <si>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</si>
  <si>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</si>
  <si>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</si>
  <si>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</si>
  <si>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</si>
  <si>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</si>
  <si>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</si>
  <si>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</si>
  <si>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</si>
  <si>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</si>
  <si>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</si>
  <si>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</si>
  <si>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</si>
  <si>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</si>
  <si>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</si>
  <si>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</si>
  <si>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</si>
  <si>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</si>
  <si>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</si>
  <si>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</si>
  <si>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</si>
  <si>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</si>
  <si>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</si>
  <si>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</si>
  <si>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</si>
  <si>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</si>
  <si>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</si>
  <si>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</si>
  <si>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</si>
  <si>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</si>
  <si>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</si>
  <si>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</si>
  <si>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</si>
  <si>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</si>
  <si>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</si>
  <si>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</si>
  <si>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</si>
  <si>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</si>
  <si>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</si>
  <si>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</si>
  <si>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</si>
  <si>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</si>
  <si>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</si>
  <si>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</si>
  <si>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</si>
  <si>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</si>
  <si>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</si>
  <si>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</si>
  <si>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</si>
  <si>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</si>
  <si>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</si>
  <si>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</si>
  <si>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</si>
  <si>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</si>
  <si>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</si>
  <si>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</si>
  <si>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</si>
  <si>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</si>
  <si>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</si>
  <si>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</si>
  <si>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</si>
  <si>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</si>
  <si>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</si>
  <si>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</si>
  <si>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</si>
  <si>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</si>
  <si>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</si>
  <si>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</si>
  <si>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</si>
  <si>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</si>
  <si>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</si>
  <si>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</si>
  <si>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</si>
  <si>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</si>
  <si>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</si>
  <si>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</si>
  <si>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</si>
  <si>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</si>
  <si>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</si>
  <si>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</si>
  <si>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</si>
  <si>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</si>
  <si>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</si>
  <si>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</si>
  <si>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</si>
  <si>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</si>
  <si>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</si>
  <si>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</si>
  <si>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</si>
  <si>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</si>
  <si>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</si>
  <si>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</si>
  <si>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</si>
  <si>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</si>
  <si>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</si>
  <si>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</si>
  <si>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</si>
  <si>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</si>
  <si>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</si>
  <si>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</si>
  <si>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</si>
  <si>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</si>
  <si>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</si>
  <si>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</si>
  <si>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</si>
  <si>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</si>
  <si>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</si>
  <si>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</si>
  <si>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</si>
  <si>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</si>
  <si>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</si>
  <si>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</si>
  <si>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</si>
  <si>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</si>
  <si>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</si>
  <si>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</si>
  <si>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</si>
  <si>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</si>
  <si>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</si>
  <si>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</si>
  <si>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</si>
  <si>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</si>
  <si>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</si>
  <si>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</si>
  <si>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</si>
  <si>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</si>
  <si>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</si>
  <si>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</si>
  <si>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</si>
  <si>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</si>
  <si>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</si>
  <si>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</si>
  <si>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</si>
  <si>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</si>
  <si>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</si>
  <si>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</si>
  <si>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</si>
  <si>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</si>
  <si>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</si>
  <si>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</si>
  <si>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</si>
  <si>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</si>
  <si>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</si>
  <si>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</si>
  <si>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</si>
  <si>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</si>
  <si>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</si>
  <si>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</si>
  <si>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</si>
  <si>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</si>
  <si>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</si>
  <si>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</si>
  <si>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</si>
  <si>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</si>
  <si>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</si>
  <si>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</si>
  <si>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</si>
  <si>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</si>
  <si>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</si>
  <si>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</si>
  <si>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</si>
  <si>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</si>
  <si>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</si>
  <si>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</si>
  <si>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</si>
  <si>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</si>
  <si>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</si>
  <si>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</si>
  <si>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</si>
  <si>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</si>
  <si>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</si>
  <si>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</si>
  <si>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</si>
  <si>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</si>
  <si>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</si>
  <si>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</si>
  <si>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</si>
  <si>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</si>
  <si>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</si>
  <si>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</si>
  <si>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</si>
  <si>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</si>
  <si>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</si>
  <si>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</si>
  <si>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</si>
  <si>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</si>
  <si>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</si>
  <si>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</si>
  <si>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</si>
  <si>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</si>
  <si>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</si>
  <si>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</si>
  <si>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</si>
  <si>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</si>
  <si>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</si>
  <si>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</si>
  <si>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</si>
  <si>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</si>
  <si>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</si>
  <si>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</si>
  <si>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</si>
  <si>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</si>
  <si>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</si>
  <si>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</si>
  <si>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</si>
  <si>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</si>
  <si>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</si>
  <si>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</si>
  <si>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</si>
  <si>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</si>
  <si>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</si>
  <si>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</si>
  <si>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</si>
  <si>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</si>
  <si>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</si>
  <si>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</si>
  <si>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</si>
  <si>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</si>
  <si>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</si>
  <si>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</si>
  <si>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</si>
  <si>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</si>
  <si>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</si>
  <si>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</si>
  <si>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</si>
  <si>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</si>
  <si>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</si>
  <si>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</si>
  <si>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</si>
  <si>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</si>
  <si>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</si>
  <si>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</si>
  <si>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</si>
  <si>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</si>
  <si>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</si>
  <si>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</si>
  <si>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</si>
  <si>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</si>
  <si>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</si>
  <si>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</si>
  <si>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</si>
  <si>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</si>
  <si>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</si>
  <si>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</si>
  <si>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</si>
  <si>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</si>
  <si>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</si>
  <si>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</si>
  <si>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</si>
  <si>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</si>
  <si>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</si>
  <si>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</si>
  <si>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</si>
  <si>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</si>
  <si>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</si>
  <si>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</si>
  <si>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</si>
  <si>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</si>
  <si>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</si>
  <si>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</si>
  <si>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</si>
  <si>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</si>
  <si>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</si>
  <si>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</si>
  <si>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</si>
  <si>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</si>
  <si>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</si>
  <si>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</si>
  <si>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</si>
  <si>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</si>
  <si>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</si>
  <si>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</si>
  <si>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</si>
  <si>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</si>
  <si>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</si>
  <si>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</si>
  <si>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</si>
  <si>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</si>
  <si>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</si>
  <si>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</si>
  <si>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</si>
  <si>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</si>
  <si>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</si>
  <si>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</si>
  <si>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</si>
  <si>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</si>
  <si>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</si>
  <si>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</si>
  <si>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</si>
  <si>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</si>
  <si>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</si>
  <si>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</si>
  <si>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</si>
  <si>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</si>
  <si>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</si>
  <si>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</si>
  <si>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</si>
  <si>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</si>
  <si>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</si>
  <si>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</si>
  <si>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</si>
  <si>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</si>
  <si>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</si>
  <si>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</si>
  <si>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</si>
  <si>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</si>
  <si>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</si>
  <si>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</si>
  <si>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</si>
  <si>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</si>
  <si>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</si>
  <si>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</si>
  <si>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</si>
  <si>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</si>
  <si>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</si>
  <si>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</si>
  <si>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</si>
  <si>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</si>
  <si>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</si>
  <si>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</si>
  <si>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</si>
  <si>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</si>
  <si>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</si>
  <si>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</si>
  <si>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</si>
  <si>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</si>
  <si>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</si>
  <si>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</si>
  <si>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</si>
  <si>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</si>
  <si>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</si>
  <si>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</si>
  <si>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</si>
  <si>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</si>
  <si>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</si>
  <si>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</si>
  <si>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</si>
  <si>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</si>
  <si>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</si>
  <si>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</si>
  <si>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</si>
  <si>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</si>
  <si>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</si>
  <si>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</si>
  <si>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</si>
  <si>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</si>
  <si>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</si>
  <si>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</si>
  <si>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</si>
  <si>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</si>
  <si>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</si>
  <si>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</si>
  <si>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</si>
  <si>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</si>
  <si>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</si>
  <si>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</si>
  <si>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</si>
  <si>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</si>
  <si>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</si>
  <si>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</si>
  <si>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</si>
  <si>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</si>
  <si>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</si>
  <si>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</si>
  <si>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</si>
  <si>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</si>
  <si>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</si>
  <si>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</si>
  <si>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</si>
  <si>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</si>
  <si>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</si>
  <si>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</si>
  <si>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</si>
  <si>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</si>
  <si>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</si>
  <si>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</si>
  <si>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</si>
  <si>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</si>
  <si>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</si>
  <si>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</si>
  <si>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</si>
  <si>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</si>
  <si>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</si>
  <si>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</si>
  <si>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</si>
  <si>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</si>
  <si>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</si>
  <si>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</si>
  <si>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</si>
  <si>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</si>
  <si>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</si>
  <si>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</si>
  <si>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</si>
  <si>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</si>
  <si>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</si>
  <si>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</si>
  <si>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</si>
  <si>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</si>
  <si>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</si>
  <si>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</si>
  <si>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</si>
  <si>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</si>
  <si>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</si>
  <si>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</si>
  <si>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</si>
  <si>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</si>
  <si>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</si>
  <si>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</si>
  <si>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</si>
  <si>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</si>
  <si>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</si>
  <si>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</si>
  <si>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</si>
  <si>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</si>
  <si>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</si>
  <si>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</si>
  <si>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</si>
  <si>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</si>
  <si>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</si>
  <si>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</si>
  <si>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</si>
  <si>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</si>
  <si>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</si>
  <si>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</si>
  <si>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</si>
  <si>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</si>
  <si>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</si>
  <si>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</si>
  <si>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</si>
  <si>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</si>
  <si>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</si>
  <si>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</si>
  <si>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</si>
  <si>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</si>
  <si>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</si>
  <si>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</si>
  <si>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</si>
  <si>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</si>
  <si>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</si>
  <si>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</si>
  <si>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</si>
  <si>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</si>
  <si>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</si>
  <si>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</si>
  <si>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</si>
  <si>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</si>
  <si>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</si>
  <si>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</si>
  <si>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</si>
  <si>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</si>
  <si>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</si>
  <si>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</si>
  <si>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</si>
  <si>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</si>
  <si>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</si>
  <si>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</si>
  <si>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</si>
  <si>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</si>
  <si>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</si>
  <si>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</si>
  <si>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</si>
  <si>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</si>
  <si>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</si>
  <si>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</si>
  <si>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</si>
  <si>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</si>
  <si>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</si>
  <si>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</si>
  <si>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</si>
  <si>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</si>
  <si>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</si>
  <si>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</si>
  <si>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</si>
  <si>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</si>
  <si>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</si>
  <si>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</si>
  <si>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</si>
  <si>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</si>
  <si>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</si>
  <si>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</si>
  <si>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</si>
  <si>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</si>
  <si>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</si>
  <si>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</si>
  <si>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</si>
  <si>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</si>
  <si>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</si>
  <si>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</si>
  <si>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</si>
  <si>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</si>
  <si>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</si>
  <si>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</si>
  <si>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</si>
  <si>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</si>
  <si>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</si>
  <si>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</si>
  <si>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</si>
  <si>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</si>
  <si>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</si>
  <si>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</si>
  <si>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</si>
  <si>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</si>
  <si>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</si>
  <si>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</si>
  <si>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</si>
  <si>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</si>
  <si>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</si>
  <si>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</si>
  <si>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</si>
  <si>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</si>
  <si>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</si>
  <si>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</si>
  <si>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</si>
  <si>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</si>
  <si>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</si>
  <si>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</si>
  <si>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</si>
  <si>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</si>
  <si>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</si>
  <si>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</si>
  <si>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</si>
  <si>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</si>
  <si>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</si>
  <si>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</si>
  <si>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</si>
  <si>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</si>
  <si>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</si>
  <si>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</si>
  <si>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</si>
  <si>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</si>
  <si>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</si>
  <si>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</si>
  <si>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</si>
  <si>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</si>
  <si>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</si>
  <si>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</si>
  <si>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</si>
  <si>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</si>
  <si>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</si>
  <si>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</si>
  <si>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</si>
  <si>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</si>
  <si>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</si>
  <si>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</si>
  <si>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</si>
  <si>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</si>
  <si>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</si>
  <si>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</si>
  <si>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</si>
  <si>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</si>
  <si>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</si>
  <si>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</si>
  <si>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</si>
  <si>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</si>
  <si>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</si>
  <si>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</si>
  <si>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</si>
  <si>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</si>
  <si>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</si>
  <si>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</si>
  <si>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</si>
  <si>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</si>
  <si>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</si>
  <si>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</si>
  <si>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</si>
  <si>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</si>
  <si>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</si>
  <si>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</si>
  <si>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</si>
  <si>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</si>
  <si>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</si>
  <si>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</si>
  <si>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</si>
  <si>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</si>
  <si>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</si>
  <si>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</si>
  <si>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</si>
  <si>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</si>
  <si>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</si>
  <si>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</si>
  <si>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</si>
  <si>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</si>
  <si>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</si>
  <si>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</si>
  <si>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</si>
  <si>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</si>
  <si>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</si>
  <si>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</si>
  <si>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</si>
  <si>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</si>
  <si>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</si>
  <si>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</si>
  <si>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</si>
  <si>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</si>
  <si>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</si>
  <si>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</si>
  <si>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</si>
  <si>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</si>
  <si>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</si>
  <si>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</si>
  <si>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</si>
  <si>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</si>
  <si>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</si>
  <si>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</si>
  <si>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</si>
  <si>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</si>
  <si>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</si>
  <si>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</si>
  <si>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</si>
  <si>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</si>
  <si>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</si>
  <si>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</si>
  <si>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</si>
  <si>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</si>
  <si>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</si>
  <si>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</si>
  <si>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</si>
  <si>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</si>
  <si>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</si>
  <si>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</si>
  <si>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</si>
  <si>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</si>
  <si>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</si>
  <si>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</si>
  <si>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</si>
  <si>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</si>
  <si>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</si>
  <si>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</si>
  <si>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</si>
  <si>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</si>
  <si>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</si>
  <si>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</si>
  <si>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</si>
  <si>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</si>
  <si>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</si>
  <si>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</si>
  <si>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</si>
  <si>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</si>
  <si>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</si>
  <si>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</si>
  <si>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</si>
  <si>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</si>
  <si>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</si>
  <si>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</si>
  <si>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</si>
  <si>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</si>
  <si>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</si>
  <si>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</si>
  <si>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</si>
  <si>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</si>
  <si>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</si>
  <si>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</si>
  <si>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</si>
  <si>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</si>
  <si>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</si>
  <si>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</si>
  <si>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</si>
  <si>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</si>
  <si>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</si>
  <si>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</si>
  <si>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</si>
  <si>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</si>
  <si>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</si>
  <si>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</si>
  <si>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</si>
  <si>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</si>
  <si>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</si>
  <si>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</si>
  <si>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</si>
  <si>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</si>
  <si>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</si>
  <si>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</si>
  <si>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</si>
  <si>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</si>
  <si>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</si>
  <si>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</si>
  <si>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</si>
  <si>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</si>
  <si>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</si>
  <si>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</si>
  <si>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</si>
  <si>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</si>
  <si>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</si>
  <si>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</si>
  <si>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</si>
  <si>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</si>
  <si>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</si>
  <si>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</si>
  <si>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</si>
  <si>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</si>
  <si>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</si>
  <si>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</si>
  <si>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</si>
  <si>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</si>
  <si>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</si>
  <si>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</si>
  <si>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</si>
  <si>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</si>
  <si>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</si>
  <si>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</si>
  <si>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</si>
  <si>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</si>
  <si>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</si>
  <si>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</si>
  <si>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</si>
  <si>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</si>
  <si>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</si>
  <si>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</si>
  <si>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</si>
  <si>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</si>
  <si>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</si>
  <si>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</si>
  <si>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</si>
  <si>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</si>
  <si>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</si>
  <si>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</si>
  <si>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</si>
  <si>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</si>
  <si>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</si>
  <si>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</si>
  <si>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</si>
  <si>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</si>
  <si>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</si>
  <si>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</si>
  <si>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</si>
  <si>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</si>
  <si>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</si>
  <si>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</si>
  <si>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</si>
  <si>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</si>
  <si>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</si>
  <si>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</si>
  <si>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</si>
  <si>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</si>
  <si>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</si>
  <si>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</si>
  <si>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</si>
  <si>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</si>
  <si>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</si>
  <si>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</si>
  <si>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</si>
  <si>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</si>
  <si>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</si>
  <si>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</si>
  <si>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</si>
  <si>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</si>
  <si>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</si>
  <si>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</si>
  <si>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</si>
  <si>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</si>
  <si>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</si>
  <si>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</si>
  <si>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</si>
  <si>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</si>
  <si>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</si>
  <si>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</si>
  <si>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</si>
  <si>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</si>
  <si>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</si>
  <si>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</si>
  <si>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</si>
  <si>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</si>
  <si>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</si>
  <si>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</si>
  <si>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</si>
  <si>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</si>
  <si>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</si>
  <si>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</si>
  <si>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</si>
  <si>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</si>
  <si>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</si>
  <si>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</si>
  <si>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</si>
  <si>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</si>
  <si>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</si>
  <si>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</si>
  <si>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</si>
  <si>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</si>
  <si>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</si>
  <si>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</si>
  <si>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</si>
  <si>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</si>
  <si>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</si>
  <si>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</si>
  <si>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</si>
  <si>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</si>
  <si>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</si>
  <si>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</si>
  <si>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</si>
  <si>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</si>
  <si>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</si>
  <si>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</si>
  <si>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</si>
  <si>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</si>
  <si>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</si>
  <si>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</si>
  <si>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</si>
  <si>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</si>
  <si>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</si>
  <si>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</si>
  <si>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</si>
  <si>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</si>
  <si>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</si>
  <si>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</si>
  <si>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</si>
  <si>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</si>
  <si>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</si>
  <si>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</si>
  <si>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</si>
  <si>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</si>
  <si>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</si>
  <si>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</si>
  <si>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</si>
  <si>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</si>
  <si>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</si>
  <si>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</si>
  <si>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</si>
  <si>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</si>
  <si>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</si>
  <si>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</si>
  <si>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</si>
  <si>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</si>
  <si>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</si>
  <si>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</si>
  <si>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</si>
  <si>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</si>
  <si>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</si>
  <si>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</si>
  <si>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</si>
  <si>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</si>
  <si>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</si>
  <si>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</si>
  <si>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</si>
  <si>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</si>
  <si>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</si>
  <si>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</si>
  <si>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</si>
  <si>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</si>
  <si>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</si>
  <si>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</si>
  <si>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</si>
  <si>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</si>
  <si>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</si>
  <si>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</si>
  <si>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</si>
  <si>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</si>
  <si>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</si>
  <si>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</si>
  <si>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</si>
  <si>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</si>
  <si>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</si>
  <si>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</si>
  <si>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</si>
  <si>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</si>
  <si>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</si>
  <si>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</si>
  <si>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</si>
  <si>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</si>
  <si>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</si>
  <si>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</si>
  <si>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</si>
  <si>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</si>
  <si>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</si>
  <si>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</si>
  <si>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</si>
  <si>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</si>
  <si>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</si>
  <si>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</si>
  <si>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</si>
  <si>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</si>
  <si>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</si>
  <si>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</si>
  <si>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</si>
  <si>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</si>
  <si>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</si>
  <si>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</si>
  <si>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</si>
  <si>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</si>
  <si>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</si>
  <si>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</si>
  <si>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</si>
  <si>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</si>
  <si>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</si>
  <si>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</si>
  <si>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</si>
  <si>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</si>
  <si>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</si>
  <si>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</si>
  <si>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</si>
  <si>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</si>
  <si>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</si>
  <si>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</si>
  <si>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</si>
  <si>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</si>
  <si>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</si>
  <si>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</si>
  <si>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</si>
  <si>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</si>
  <si>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</si>
  <si>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</si>
  <si>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</si>
  <si>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</si>
  <si>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</si>
  <si>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</si>
  <si>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</si>
  <si>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</si>
  <si>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</si>
  <si>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</si>
  <si>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</si>
  <si>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</si>
  <si>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</si>
  <si>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</si>
  <si>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</si>
  <si>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</si>
  <si>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</si>
  <si>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</si>
  <si>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</si>
  <si>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</si>
  <si>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</si>
  <si>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</si>
  <si>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</si>
  <si>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</si>
  <si>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</si>
  <si>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</si>
  <si>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</si>
  <si>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</si>
  <si>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</si>
  <si>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</si>
  <si>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</si>
  <si>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</si>
  <si>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</si>
  <si>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</si>
  <si>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</si>
  <si>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</si>
  <si>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</si>
  <si>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</si>
  <si>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</si>
  <si>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</si>
  <si>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</si>
  <si>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</si>
  <si>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</si>
  <si>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</si>
  <si>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</si>
  <si>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</si>
  <si>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</si>
  <si>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</si>
  <si>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</si>
  <si>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</si>
  <si>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</si>
  <si>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</si>
  <si>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</si>
  <si>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</si>
  <si>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</si>
  <si>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</si>
  <si>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</si>
  <si>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</si>
  <si>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</si>
  <si>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</si>
  <si>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</si>
  <si>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</si>
  <si>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</si>
  <si>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</si>
  <si>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</si>
  <si>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</si>
  <si>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</si>
  <si>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</si>
  <si>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</si>
  <si>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</si>
  <si>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</si>
  <si>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</si>
  <si>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</si>
  <si>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</si>
  <si>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</si>
  <si>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</si>
  <si>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</si>
  <si>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</si>
  <si>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</si>
  <si>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</si>
  <si>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</si>
  <si>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</si>
  <si>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</si>
  <si>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</si>
  <si>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</si>
  <si>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</si>
  <si>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</si>
  <si>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</si>
  <si>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</si>
  <si>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</si>
  <si>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</si>
  <si>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</si>
  <si>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</si>
  <si>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</si>
  <si>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</si>
  <si>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</si>
  <si>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</si>
  <si>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</si>
  <si>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</si>
  <si>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</si>
  <si>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</si>
  <si>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</si>
  <si>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</si>
  <si>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</si>
  <si>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</si>
  <si>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</si>
  <si>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</si>
  <si>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</si>
  <si>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</si>
  <si>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</si>
  <si>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</si>
  <si>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</si>
  <si>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</si>
  <si>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</si>
  <si>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</si>
  <si>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</si>
  <si>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</si>
  <si>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</si>
  <si>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</si>
  <si>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</si>
  <si>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</si>
  <si>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</si>
  <si>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</si>
  <si>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</si>
  <si>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</si>
  <si>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</si>
  <si>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</si>
  <si>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</si>
  <si>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</si>
  <si>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</si>
  <si>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</si>
  <si>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</si>
  <si>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</si>
  <si>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</si>
  <si>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</si>
  <si>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</si>
  <si>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</si>
  <si>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</si>
  <si>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</si>
  <si>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</si>
  <si>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</si>
  <si>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</si>
  <si>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</si>
  <si>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</si>
  <si>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</si>
  <si>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</si>
  <si>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</si>
  <si>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</si>
  <si>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</si>
  <si>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</si>
  <si>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</si>
  <si>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</si>
  <si>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</si>
  <si>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</si>
  <si>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</si>
  <si>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</si>
  <si>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</si>
  <si>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</si>
  <si>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</si>
  <si>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</si>
  <si>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</si>
  <si>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</si>
  <si>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</si>
  <si>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</si>
  <si>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</si>
  <si>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</si>
  <si>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</si>
  <si>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</si>
  <si>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</si>
  <si>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</si>
  <si>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</si>
  <si>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</si>
  <si>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</si>
  <si>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</si>
  <si>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</si>
  <si>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</si>
  <si>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</si>
  <si>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</si>
  <si>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</si>
  <si>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</si>
  <si>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</si>
  <si>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</si>
  <si>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</si>
  <si>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</si>
  <si>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</si>
  <si>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</si>
  <si>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</si>
  <si>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</si>
  <si>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</si>
  <si>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</si>
  <si>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</si>
  <si>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</si>
  <si>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</si>
  <si>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</si>
  <si>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</si>
  <si>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</si>
  <si>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</si>
  <si>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</si>
  <si>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</si>
  <si>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</si>
  <si>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</si>
  <si>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</si>
  <si>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</si>
  <si>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</si>
  <si>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</si>
  <si>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</si>
  <si>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</si>
  <si>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</si>
  <si>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</si>
  <si>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</si>
  <si>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</si>
  <si>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</si>
  <si>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</si>
  <si>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</si>
  <si>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</si>
  <si>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</si>
  <si>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</si>
  <si>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</si>
  <si>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</si>
  <si>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</si>
  <si>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</si>
  <si>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</si>
  <si>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</si>
  <si>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</si>
  <si>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</si>
  <si>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</si>
  <si>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</si>
  <si>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</si>
  <si>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</si>
  <si>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</si>
  <si>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</si>
  <si>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</si>
  <si>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</si>
  <si>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</si>
  <si>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</si>
  <si>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</si>
  <si>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</si>
  <si>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</si>
  <si>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</si>
  <si>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</si>
  <si>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</si>
  <si>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</si>
  <si>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</si>
  <si>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</si>
  <si>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</si>
  <si>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</si>
  <si>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</si>
  <si>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</si>
  <si>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</si>
  <si>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</si>
  <si>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</si>
  <si>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</si>
  <si>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</si>
  <si>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</si>
  <si>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</si>
  <si>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</si>
  <si>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</si>
  <si>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</si>
  <si>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</si>
  <si>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</si>
  <si>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</si>
  <si>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</si>
  <si>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</si>
  <si>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</si>
  <si>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</si>
  <si>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</si>
  <si>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</si>
  <si>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</si>
  <si>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</si>
  <si>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</si>
  <si>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</si>
  <si>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</si>
  <si>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</si>
  <si>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</si>
  <si>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</si>
  <si>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</si>
  <si>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</si>
  <si>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</si>
  <si>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</si>
  <si>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</si>
  <si>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</si>
  <si>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</si>
  <si>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</si>
  <si>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</si>
  <si>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</si>
  <si>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</si>
  <si>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</si>
  <si>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</si>
  <si>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</si>
  <si>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</si>
  <si>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</si>
  <si>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</si>
  <si>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</si>
  <si>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</si>
  <si>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</si>
  <si>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</si>
  <si>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</si>
  <si>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</si>
  <si>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</si>
  <si>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</si>
  <si>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</si>
  <si>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</si>
  <si>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</si>
  <si>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</si>
  <si>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</si>
  <si>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</si>
  <si>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</si>
  <si>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</si>
  <si>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</si>
  <si>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</si>
  <si>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</si>
  <si>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</si>
  <si>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</si>
  <si>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</si>
  <si>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</si>
  <si>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</si>
  <si>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</si>
  <si>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</si>
  <si>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</si>
  <si>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</si>
  <si>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</si>
  <si>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</si>
  <si>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</si>
  <si>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</si>
  <si>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</si>
  <si>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</si>
  <si>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</si>
  <si>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</si>
  <si>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</si>
  <si>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</si>
  <si>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</si>
  <si>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</si>
  <si>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</si>
  <si>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</si>
  <si>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</si>
  <si>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</si>
  <si>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</si>
  <si>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</si>
  <si>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</si>
  <si>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</si>
  <si>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</si>
  <si>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</si>
  <si>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</si>
  <si>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</si>
  <si>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</si>
  <si>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</si>
  <si>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</si>
  <si>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</si>
  <si>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</si>
  <si>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</si>
  <si>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</si>
  <si>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</si>
  <si>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</si>
  <si>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</si>
  <si>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</si>
  <si>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</si>
  <si>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</si>
  <si>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</si>
  <si>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</si>
  <si>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</si>
  <si>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</si>
  <si>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</si>
  <si>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</si>
  <si>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</si>
  <si>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</si>
  <si>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</si>
  <si>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</si>
  <si>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</si>
  <si>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</si>
  <si>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</si>
  <si>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</si>
  <si>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</si>
  <si>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</si>
  <si>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</si>
  <si>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</si>
  <si>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</si>
  <si>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</si>
  <si>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</si>
  <si>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</si>
  <si>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</si>
  <si>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</si>
  <si>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</si>
  <si>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</si>
  <si>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</si>
  <si>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</si>
  <si>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</si>
  <si>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</si>
  <si>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</si>
  <si>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</si>
  <si>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</si>
  <si>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</si>
  <si>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</si>
  <si>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</si>
  <si>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</si>
  <si>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</si>
  <si>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</si>
  <si>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</si>
  <si>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</si>
  <si>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</si>
  <si>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</si>
  <si>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</si>
  <si>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</si>
  <si>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</si>
  <si>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</si>
  <si>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</si>
  <si>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</si>
  <si>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</si>
  <si>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</si>
  <si>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</si>
  <si>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</si>
  <si>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</si>
  <si>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</si>
  <si>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</si>
  <si>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</si>
  <si>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</si>
  <si>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</si>
  <si>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</si>
  <si>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</si>
  <si>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</si>
  <si>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</si>
  <si>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</si>
  <si>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</si>
  <si>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</si>
  <si>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</si>
  <si>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</si>
  <si>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</si>
  <si>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</si>
  <si>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</si>
  <si>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</si>
  <si>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</si>
  <si>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</si>
  <si>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</si>
  <si>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</si>
  <si>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</si>
  <si>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</si>
  <si>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</si>
  <si>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</si>
  <si>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</si>
  <si>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</si>
  <si>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</si>
  <si>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</si>
  <si>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</si>
  <si>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</si>
  <si>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</si>
  <si>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</si>
  <si>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</si>
  <si>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</si>
  <si>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</si>
  <si>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</si>
  <si>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</si>
  <si>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</si>
  <si>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</si>
  <si>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</si>
  <si>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</si>
  <si>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</si>
  <si>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</si>
  <si>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</si>
  <si>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</si>
  <si>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</si>
  <si>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</si>
  <si>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</si>
  <si>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</si>
  <si>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</si>
  <si>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</si>
  <si>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</si>
  <si>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</si>
  <si>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</si>
  <si>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</si>
  <si>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</si>
  <si>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</si>
  <si>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</si>
  <si>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</si>
  <si>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</si>
  <si>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</si>
  <si>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</si>
  <si>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</si>
  <si>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</si>
  <si>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</si>
  <si>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</si>
  <si>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</si>
  <si>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</si>
  <si>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</si>
  <si>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</si>
  <si>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</si>
  <si>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</si>
  <si>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</si>
  <si>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</si>
  <si>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</si>
  <si>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</si>
  <si>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</si>
  <si>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</si>
  <si>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</si>
  <si>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</si>
  <si>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</si>
  <si>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</si>
  <si>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</si>
  <si>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</si>
  <si>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</si>
  <si>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</si>
  <si>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</si>
  <si>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</si>
  <si>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</si>
  <si>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</si>
  <si>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</si>
  <si>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</si>
  <si>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</si>
  <si>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</si>
  <si>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</si>
  <si>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</si>
  <si>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</si>
  <si>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</si>
  <si>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</si>
  <si>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</si>
  <si>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</si>
  <si>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</si>
  <si>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</si>
  <si>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</si>
  <si>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</si>
  <si>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</si>
  <si>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</si>
  <si>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</si>
  <si>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</si>
  <si>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</si>
  <si>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</si>
  <si>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</si>
  <si>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</si>
  <si>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</si>
  <si>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</si>
  <si>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</si>
  <si>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</si>
  <si>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</si>
  <si>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</si>
  <si>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</si>
  <si>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</si>
  <si>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</si>
  <si>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</si>
  <si>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</si>
  <si>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</si>
  <si>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</si>
  <si>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</si>
  <si>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</si>
  <si>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</si>
  <si>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</si>
  <si>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</si>
  <si>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</si>
  <si>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</si>
  <si>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</si>
  <si>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</si>
  <si>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</si>
  <si>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</si>
  <si>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</si>
  <si>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</si>
  <si>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</si>
  <si>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</si>
  <si>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</si>
  <si>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</si>
  <si>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</si>
  <si>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</si>
  <si>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</si>
  <si>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</si>
  <si>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</si>
  <si>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</si>
  <si>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</si>
  <si>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</si>
  <si>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</si>
  <si>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</si>
  <si>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</si>
  <si>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</si>
  <si>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</si>
  <si>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</si>
  <si>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</si>
  <si>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</si>
  <si>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</si>
  <si>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</si>
  <si>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</si>
  <si>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</si>
  <si>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</si>
  <si>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</si>
  <si>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</si>
  <si>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</si>
  <si>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</si>
  <si>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</si>
  <si>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</si>
  <si>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</si>
  <si>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</si>
  <si>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</si>
  <si>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</si>
  <si>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</si>
  <si>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</si>
  <si>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</si>
  <si>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</si>
  <si>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</si>
  <si>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</si>
  <si>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</si>
  <si>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</si>
  <si>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</si>
  <si>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</si>
  <si>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</si>
  <si>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</si>
  <si>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</si>
  <si>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</si>
  <si>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</si>
  <si>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</si>
  <si>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</si>
  <si>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</si>
  <si>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</si>
  <si>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</si>
  <si>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</si>
  <si>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</si>
  <si>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</si>
  <si>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</si>
  <si>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</si>
  <si>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</si>
  <si>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</si>
  <si>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</si>
  <si>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</si>
  <si>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</si>
  <si>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</si>
  <si>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</si>
  <si>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</si>
  <si>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</si>
  <si>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</si>
  <si>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</si>
  <si>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</si>
  <si>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</si>
  <si>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</si>
  <si>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</si>
  <si>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</si>
  <si>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</si>
  <si>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</si>
  <si>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</si>
  <si>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</si>
  <si>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</si>
  <si>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</si>
  <si>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</si>
  <si>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</si>
  <si>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</si>
  <si>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</si>
  <si>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</si>
  <si>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</si>
  <si>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</si>
  <si>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</si>
  <si>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</si>
  <si>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</si>
  <si>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</si>
  <si>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</si>
  <si>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</si>
  <si>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</si>
  <si>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</si>
  <si>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</si>
  <si>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</si>
  <si>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</si>
  <si>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</si>
  <si>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</si>
  <si>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</si>
  <si>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</si>
  <si>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</si>
  <si>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</si>
  <si>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</si>
  <si>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</si>
  <si>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</si>
  <si>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</si>
  <si>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</si>
  <si>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</si>
  <si>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</si>
  <si>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</si>
  <si>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</si>
  <si>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</si>
  <si>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</si>
  <si>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</si>
  <si>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</si>
  <si>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</si>
  <si>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</si>
  <si>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</si>
  <si>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</si>
  <si>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</si>
  <si>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</si>
  <si>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</si>
  <si>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</si>
  <si>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</si>
  <si>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</si>
  <si>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</si>
  <si>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</si>
  <si>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</si>
  <si>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</si>
  <si>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</si>
  <si>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</si>
  <si>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</si>
  <si>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</si>
  <si>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</si>
  <si>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</si>
  <si>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</si>
  <si>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</si>
  <si>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</si>
  <si>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</si>
  <si>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</si>
  <si>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</si>
  <si>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</si>
  <si>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</si>
  <si>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</si>
  <si>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</si>
  <si>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</si>
  <si>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</si>
  <si>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</si>
  <si>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</si>
  <si>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</si>
  <si>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</si>
  <si>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</si>
  <si>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</si>
  <si>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</si>
  <si>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</si>
  <si>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</si>
  <si>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</si>
  <si>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</si>
  <si>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</si>
  <si>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</si>
  <si>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</si>
  <si>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</si>
  <si>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</si>
  <si>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</si>
  <si>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</si>
  <si>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</si>
  <si>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</si>
  <si>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</si>
  <si>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</si>
  <si>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</si>
  <si>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</si>
  <si>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</si>
  <si>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</si>
  <si>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</si>
  <si>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</si>
  <si>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</si>
  <si>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</si>
  <si>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</si>
  <si>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</si>
  <si>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</si>
  <si>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</si>
  <si>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</si>
  <si>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</si>
  <si>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</si>
  <si>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</si>
  <si>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</si>
  <si>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</si>
  <si>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</si>
  <si>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</si>
  <si>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</si>
  <si>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</si>
  <si>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</si>
  <si>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</si>
  <si>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</si>
  <si>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</si>
  <si>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</si>
  <si>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</si>
  <si>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</si>
  <si>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</si>
  <si>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</si>
  <si>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</si>
  <si>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</si>
  <si>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</si>
  <si>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</si>
  <si>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</si>
  <si>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</si>
  <si>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</si>
  <si>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</si>
  <si>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</si>
  <si>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</si>
  <si>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</si>
  <si>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</si>
  <si>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</si>
  <si>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</si>
  <si>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</si>
  <si>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</si>
  <si>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</si>
  <si>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</si>
  <si>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</si>
  <si>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</si>
  <si>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</si>
  <si>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</si>
  <si>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</si>
  <si>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</si>
  <si>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</si>
  <si>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</si>
  <si>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</si>
  <si>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</si>
  <si>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</si>
  <si>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</si>
  <si>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</si>
  <si>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</si>
  <si>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</si>
  <si>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</si>
  <si>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</si>
  <si>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</si>
  <si>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</si>
  <si>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</si>
  <si>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</si>
  <si>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</si>
  <si>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</si>
  <si>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</si>
  <si>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</si>
  <si>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</si>
  <si>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</si>
  <si>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</si>
  <si>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</si>
  <si>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</si>
  <si>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</si>
  <si>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</si>
  <si>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</si>
  <si>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</si>
  <si>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</si>
  <si>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</si>
  <si>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</si>
  <si>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</si>
  <si>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</si>
  <si>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</si>
  <si>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</si>
  <si>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</si>
  <si>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</si>
  <si>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</si>
  <si>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</si>
  <si>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</si>
  <si>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</si>
  <si>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</si>
  <si>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</si>
  <si>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</si>
  <si>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</si>
  <si>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</si>
  <si>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</si>
  <si>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</si>
  <si>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</si>
  <si>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</si>
  <si>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</si>
  <si>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</si>
  <si>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</si>
  <si>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</si>
  <si>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</si>
  <si>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</si>
  <si>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</si>
  <si>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</si>
  <si>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</si>
  <si>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</si>
  <si>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</si>
  <si>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</si>
  <si>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</si>
  <si>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</si>
  <si>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</si>
  <si>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</si>
  <si>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</si>
  <si>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</si>
  <si>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</si>
  <si>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</si>
  <si>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</si>
  <si>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</si>
  <si>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</si>
  <si>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</si>
  <si>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</si>
  <si>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</si>
  <si>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</si>
  <si>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</si>
  <si>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</si>
  <si>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</si>
  <si>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</si>
  <si>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</si>
  <si>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</si>
  <si>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</si>
  <si>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</si>
  <si>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</si>
  <si>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</si>
  <si>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</si>
  <si>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</si>
  <si>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</si>
  <si>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</si>
  <si>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</si>
  <si>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</si>
  <si>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</si>
  <si>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</si>
  <si>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</si>
  <si>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</si>
  <si>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</si>
  <si>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</si>
  <si>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</si>
  <si>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</si>
  <si>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</si>
  <si>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</si>
  <si>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</si>
  <si>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</si>
  <si>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</si>
  <si>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</si>
  <si>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</si>
  <si>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</si>
  <si>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</si>
  <si>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</si>
  <si>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</si>
  <si>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</si>
  <si>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</si>
  <si>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</si>
  <si>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</si>
  <si>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</si>
  <si>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</si>
  <si>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</si>
  <si>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</si>
  <si>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</si>
  <si>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</si>
  <si>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</si>
  <si>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</si>
  <si>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</si>
  <si>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</si>
  <si>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</si>
  <si>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</si>
  <si>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</si>
  <si>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</si>
  <si>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</si>
  <si>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</si>
  <si>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</si>
  <si>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</si>
  <si>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</si>
  <si>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</si>
  <si>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</si>
  <si>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</si>
  <si>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</si>
  <si>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</si>
  <si>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</si>
  <si>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</si>
  <si>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</si>
  <si>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</si>
  <si>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</si>
  <si>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</si>
  <si>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</si>
  <si>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</si>
  <si>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</si>
  <si>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</si>
  <si>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</si>
  <si>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</si>
  <si>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</si>
  <si>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</si>
  <si>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</si>
  <si>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</si>
  <si>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</si>
  <si>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</si>
  <si>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</si>
  <si>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</si>
  <si>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</si>
  <si>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</si>
  <si>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</si>
  <si>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</si>
  <si>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</si>
  <si>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</si>
  <si>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</si>
  <si>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</si>
  <si>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</si>
  <si>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</si>
  <si>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</si>
  <si>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</si>
  <si>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</si>
  <si>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</si>
  <si>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</si>
  <si>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</si>
  <si>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</si>
  <si>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</si>
  <si>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</si>
  <si>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</si>
  <si>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</si>
  <si>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</si>
  <si>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</si>
  <si>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</si>
  <si>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</si>
  <si>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</si>
  <si>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</si>
  <si>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</si>
  <si>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</si>
  <si>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</si>
  <si>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</si>
  <si>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</si>
  <si>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</si>
  <si>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</si>
  <si>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</si>
  <si>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</si>
  <si>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</si>
  <si>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</si>
  <si>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</si>
  <si>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</si>
  <si>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</si>
  <si>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</si>
  <si>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</si>
  <si>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</si>
  <si>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</si>
  <si>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</si>
  <si>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</si>
  <si>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</si>
  <si>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</si>
  <si>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</si>
  <si>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</si>
  <si>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</si>
  <si>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</si>
  <si>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</si>
  <si>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</si>
  <si>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</si>
  <si>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</si>
  <si>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</si>
  <si>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</si>
  <si>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</si>
  <si>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</si>
  <si>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</si>
  <si>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</si>
  <si>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</si>
  <si>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</si>
  <si>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</si>
  <si>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</si>
  <si>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</si>
  <si>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</si>
  <si>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</si>
  <si>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</si>
  <si>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</si>
  <si>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</si>
  <si>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</si>
  <si>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</si>
  <si>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</si>
  <si>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</si>
  <si>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</si>
  <si>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</si>
  <si>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</si>
  <si>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</si>
  <si>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</si>
  <si>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</si>
  <si>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</si>
  <si>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</si>
  <si>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</si>
  <si>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</si>
  <si>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</si>
  <si>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</si>
  <si>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</si>
  <si>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</si>
  <si>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</si>
  <si>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</si>
  <si>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</si>
  <si>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</si>
  <si>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</si>
  <si>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</si>
  <si>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</si>
  <si>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</si>
  <si>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</si>
  <si>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</si>
  <si>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</si>
  <si>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</si>
  <si>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</si>
  <si>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</si>
  <si>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</si>
  <si>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</si>
  <si>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</si>
  <si>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</si>
  <si>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</si>
  <si>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</si>
  <si>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</si>
  <si>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</si>
  <si>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</si>
  <si>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</si>
  <si>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</si>
  <si>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</si>
  <si>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</si>
  <si>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</si>
  <si>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</si>
  <si>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</si>
  <si>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</si>
  <si>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</si>
  <si>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</si>
  <si>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</si>
  <si>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</si>
  <si>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</si>
  <si>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</si>
  <si>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</si>
  <si>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</si>
  <si>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</si>
  <si>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</si>
  <si>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</si>
  <si>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</si>
  <si>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</si>
  <si>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</si>
  <si>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</si>
  <si>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</si>
  <si>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</si>
  <si>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</si>
  <si>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</si>
  <si>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</si>
  <si>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</si>
  <si>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</si>
  <si>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</si>
  <si>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</si>
  <si>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</si>
  <si>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</si>
  <si>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</si>
  <si>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</si>
  <si>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</si>
  <si>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</si>
  <si>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</si>
  <si>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</si>
  <si>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</si>
  <si>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</si>
  <si>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</si>
  <si>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</si>
  <si>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</si>
  <si>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</si>
  <si>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</si>
  <si>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</si>
  <si>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</si>
  <si>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</si>
  <si>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</si>
  <si>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</si>
  <si>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</si>
  <si>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</si>
  <si>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</si>
  <si>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</si>
  <si>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</si>
  <si>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</si>
  <si>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</si>
  <si>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</si>
  <si>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</si>
  <si>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</si>
  <si>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</si>
  <si>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</si>
  <si>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</si>
  <si>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</si>
  <si>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</si>
  <si>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</si>
  <si>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</si>
  <si>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</si>
  <si>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</si>
  <si>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</si>
  <si>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</si>
  <si>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</si>
  <si>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</si>
  <si>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</si>
  <si>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</si>
  <si>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</si>
  <si>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</si>
  <si>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</si>
  <si>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</si>
  <si>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</si>
  <si>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</si>
  <si>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</si>
  <si>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</si>
  <si>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</si>
  <si>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</si>
  <si>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</si>
  <si>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</si>
  <si>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</si>
  <si>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</si>
  <si>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</si>
  <si>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</si>
  <si>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</si>
  <si>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</si>
  <si>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</si>
  <si>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</si>
  <si>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</si>
  <si>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</si>
  <si>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</si>
  <si>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</si>
  <si>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</si>
  <si>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</si>
  <si>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</si>
  <si>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</si>
  <si>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</si>
  <si>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</si>
  <si>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</si>
  <si>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</si>
  <si>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</si>
  <si>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</si>
  <si>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</si>
  <si>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</si>
  <si>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</si>
  <si>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</si>
  <si>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</si>
  <si>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</si>
  <si>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</si>
  <si>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</si>
  <si>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</si>
  <si>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</si>
  <si>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</si>
  <si>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</si>
  <si>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</si>
  <si>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</si>
  <si>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</si>
  <si>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</si>
  <si>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</si>
  <si>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</si>
  <si>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</si>
  <si>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</si>
  <si>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</si>
  <si>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</si>
  <si>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</si>
  <si>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</si>
  <si>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</si>
  <si>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</si>
  <si>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</si>
  <si>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</si>
  <si>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</si>
  <si>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</si>
  <si>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</si>
  <si>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</si>
  <si>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</si>
  <si>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</si>
  <si>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</si>
  <si>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</si>
  <si>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</si>
  <si>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</si>
  <si>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</si>
  <si>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</si>
  <si>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</si>
  <si>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</si>
  <si>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</si>
  <si>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</si>
  <si>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</si>
  <si>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</si>
  <si>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</si>
  <si>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</si>
  <si>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</si>
  <si>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</si>
  <si>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</si>
  <si>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</si>
  <si>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</si>
  <si>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</si>
  <si>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</si>
  <si>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</si>
  <si>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</si>
  <si>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</si>
  <si>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</si>
  <si>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</si>
  <si>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</si>
  <si>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</si>
  <si>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</si>
  <si>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</si>
  <si>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</si>
  <si>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</si>
  <si>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</si>
  <si>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</si>
  <si>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</si>
  <si>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</si>
  <si>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</si>
  <si>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</si>
  <si>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</si>
  <si>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</si>
  <si>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</si>
  <si>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</si>
  <si>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</si>
  <si>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</si>
  <si>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</si>
  <si>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</si>
  <si>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</si>
  <si>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</si>
  <si>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</si>
  <si>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</si>
  <si>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</si>
  <si>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</si>
  <si>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</si>
  <si>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</si>
  <si>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</si>
  <si>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</si>
  <si>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</si>
  <si>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</si>
  <si>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</si>
  <si>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</si>
  <si>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</si>
  <si>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</si>
  <si>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</si>
  <si>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</si>
  <si>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</si>
  <si>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</si>
  <si>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</si>
  <si>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</si>
  <si>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</si>
  <si>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</si>
  <si>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</si>
  <si>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</si>
  <si>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</si>
  <si>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</si>
  <si>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</si>
  <si>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</si>
  <si>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</si>
  <si>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</si>
  <si>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</si>
  <si>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</si>
  <si>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</si>
  <si>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</si>
  <si>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</si>
  <si>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</si>
  <si>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</si>
  <si>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</si>
  <si>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</si>
  <si>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</si>
  <si>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</si>
  <si>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</si>
  <si>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</si>
  <si>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</si>
  <si>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</si>
  <si>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</si>
  <si>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</si>
  <si>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</si>
  <si>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</si>
  <si>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</si>
  <si>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</si>
  <si>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</si>
  <si>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</si>
  <si>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</si>
  <si>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</si>
  <si>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</si>
  <si>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</si>
  <si>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</si>
  <si>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</si>
  <si>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</si>
  <si>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</si>
  <si>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</si>
  <si>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</si>
  <si>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</si>
  <si>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</si>
  <si>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</si>
  <si>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</si>
  <si>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</si>
  <si>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</si>
  <si>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</si>
  <si>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</si>
  <si>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</si>
  <si>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</si>
  <si>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</si>
  <si>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</si>
  <si>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</si>
  <si>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</si>
  <si>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</si>
  <si>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</si>
  <si>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</si>
  <si>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</si>
  <si>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</si>
  <si>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</si>
  <si>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</si>
  <si>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</si>
  <si>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</si>
  <si>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</si>
  <si>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</si>
  <si>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</si>
  <si>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</si>
  <si>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</si>
  <si>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</si>
  <si>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</si>
  <si>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</si>
  <si>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</si>
  <si>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</si>
  <si>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</si>
  <si>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</si>
  <si>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</si>
  <si>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</si>
  <si>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</si>
  <si>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</si>
  <si>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</si>
  <si>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</si>
  <si>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</si>
  <si>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</si>
  <si>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</si>
  <si>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</si>
  <si>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</si>
  <si>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</si>
  <si>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</si>
  <si>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</si>
  <si>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</si>
  <si>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</si>
  <si>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</si>
  <si>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</si>
  <si>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</si>
  <si>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</si>
  <si>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</si>
  <si>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</si>
  <si>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</si>
  <si>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</si>
  <si>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</si>
  <si>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</si>
  <si>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</si>
  <si>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</si>
  <si>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</si>
  <si>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</si>
  <si>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</si>
  <si>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</si>
  <si>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</si>
  <si>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</si>
  <si>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</si>
  <si>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</si>
  <si>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</si>
  <si>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</si>
  <si>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</si>
  <si>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</si>
  <si>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</si>
  <si>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</si>
  <si>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</si>
  <si>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</si>
  <si>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</si>
  <si>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</si>
  <si>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</si>
  <si>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</si>
  <si>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</si>
  <si>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</si>
  <si>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</si>
  <si>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</si>
  <si>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</si>
  <si>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</si>
  <si>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</si>
  <si>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</si>
  <si>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</si>
  <si>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</si>
  <si>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</si>
  <si>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</si>
  <si>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</si>
  <si>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</si>
  <si>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</si>
  <si>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</si>
  <si>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</si>
  <si>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</si>
  <si>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</si>
  <si>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</si>
  <si>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</si>
  <si>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</si>
  <si>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</si>
  <si>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</si>
  <si>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</si>
  <si>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</si>
  <si>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</si>
  <si>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</si>
  <si>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</si>
  <si>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</si>
  <si>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</si>
  <si>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</si>
  <si>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</si>
  <si>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</si>
  <si>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</si>
  <si>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</si>
  <si>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</si>
  <si>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</si>
  <si>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</si>
  <si>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</si>
  <si>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</si>
  <si>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</si>
  <si>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</si>
  <si>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</si>
  <si>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</si>
  <si>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</si>
  <si>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</si>
  <si>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</si>
  <si>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</si>
  <si>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</si>
  <si>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</si>
  <si>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</si>
  <si>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</si>
  <si>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</si>
  <si>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</si>
  <si>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</si>
  <si>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</si>
  <si>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</si>
  <si>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</si>
  <si>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</si>
  <si>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</si>
  <si>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</si>
  <si>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</si>
  <si>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</si>
  <si>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</si>
  <si>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</si>
  <si>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</si>
  <si>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</si>
  <si>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</si>
  <si>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</si>
  <si>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</si>
  <si>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</si>
  <si>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</si>
  <si>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</si>
  <si>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</si>
  <si>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</si>
  <si>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</si>
  <si>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</si>
  <si>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</si>
  <si>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</si>
  <si>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</si>
  <si>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</si>
  <si>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</si>
  <si>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</si>
  <si>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</si>
  <si>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</si>
  <si>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</si>
  <si>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</si>
  <si>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</si>
  <si>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</si>
  <si>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</si>
  <si>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</si>
  <si>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</si>
  <si>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</si>
  <si>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</si>
  <si>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</si>
  <si>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</si>
  <si>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</si>
  <si>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</si>
  <si>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</si>
  <si>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</si>
  <si>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</si>
  <si>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</si>
  <si>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</si>
  <si>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</si>
  <si>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</si>
  <si>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</si>
  <si>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</si>
  <si>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</si>
  <si>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</si>
  <si>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</si>
  <si>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</si>
  <si>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</si>
  <si>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</si>
  <si>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</si>
  <si>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</si>
  <si>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</si>
  <si>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</si>
  <si>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</si>
  <si>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</si>
  <si>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</si>
  <si>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</si>
  <si>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</si>
  <si>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</si>
  <si>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</si>
  <si>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</si>
  <si>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</si>
  <si>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</si>
  <si>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</si>
  <si>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</si>
  <si>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</si>
  <si>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</si>
  <si>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</si>
  <si>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</si>
  <si>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</si>
  <si>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</si>
  <si>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</si>
  <si>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</si>
  <si>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</si>
  <si>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</si>
  <si>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</si>
  <si>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</si>
  <si>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</si>
  <si>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</si>
  <si>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</si>
  <si>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</si>
  <si>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</si>
  <si>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</si>
  <si>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</si>
  <si>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</si>
  <si>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</si>
  <si>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</si>
  <si>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</si>
  <si>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</si>
  <si>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</si>
  <si>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</si>
  <si>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</si>
  <si>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</si>
  <si>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</si>
  <si>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</si>
  <si>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</si>
  <si>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</si>
  <si>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</si>
  <si>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</si>
  <si>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</si>
  <si>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</si>
  <si>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</si>
  <si>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</si>
  <si>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</si>
  <si>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</si>
  <si>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</si>
  <si>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</si>
  <si>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</si>
  <si>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</si>
  <si>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</si>
  <si>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</si>
  <si>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</si>
  <si>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</si>
  <si>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</si>
  <si>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</si>
  <si>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</si>
  <si>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</si>
  <si>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</si>
  <si>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</si>
  <si>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</si>
  <si>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</si>
  <si>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</si>
  <si>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</si>
  <si>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</si>
  <si>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</si>
  <si>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</si>
  <si>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</si>
  <si>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</si>
  <si>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</si>
  <si>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</si>
  <si>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</si>
  <si>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</si>
  <si>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</si>
  <si>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</si>
  <si>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</si>
  <si>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</si>
  <si>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</si>
  <si>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</si>
  <si>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</si>
  <si>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</si>
  <si>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</si>
  <si>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</si>
  <si>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</si>
  <si>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</si>
  <si>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</si>
  <si>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</si>
  <si>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</si>
  <si>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</si>
  <si>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</si>
  <si>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</si>
  <si>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</si>
  <si>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</si>
  <si>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</si>
  <si>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</si>
  <si>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</si>
  <si>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</si>
  <si>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</si>
  <si>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</si>
  <si>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</si>
  <si>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</si>
  <si>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</si>
  <si>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</si>
  <si>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</si>
  <si>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</si>
  <si>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</si>
  <si>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</si>
  <si>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</si>
  <si>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</si>
  <si>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</si>
  <si>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</si>
  <si>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</si>
  <si>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</si>
  <si>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</si>
  <si>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</si>
  <si>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</si>
  <si>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</si>
  <si>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</si>
  <si>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</si>
  <si>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</si>
  <si>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</si>
  <si>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</si>
  <si>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</si>
  <si>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</si>
  <si>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</si>
  <si>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</si>
  <si>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</si>
  <si>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</si>
  <si>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</si>
  <si>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</si>
  <si>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</si>
  <si>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</si>
  <si>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</si>
  <si>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</si>
  <si>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</si>
  <si>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</si>
  <si>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</si>
  <si>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</si>
  <si>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</si>
  <si>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</si>
  <si>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</si>
  <si>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</si>
  <si>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</si>
  <si>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</si>
  <si>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</si>
  <si>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</si>
  <si>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</si>
  <si>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</si>
  <si>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</si>
  <si>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</si>
  <si>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</si>
  <si>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</si>
  <si>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</si>
  <si>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</si>
  <si>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</si>
  <si>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</si>
  <si>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</si>
  <si>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</si>
  <si>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</si>
  <si>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</si>
  <si>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</si>
  <si>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</si>
  <si>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</si>
  <si>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</si>
  <si>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</si>
  <si>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</si>
  <si>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</si>
  <si>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</si>
  <si>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</si>
  <si>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</si>
  <si>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</si>
  <si>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</si>
  <si>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</si>
  <si>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</si>
  <si>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</si>
  <si>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</si>
  <si>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</si>
  <si>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</si>
  <si>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</si>
  <si>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</si>
  <si>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</si>
  <si>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</si>
  <si>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</si>
  <si>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</si>
  <si>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</si>
  <si>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</si>
  <si>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</si>
  <si>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</si>
  <si>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</si>
  <si>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</si>
  <si>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</si>
  <si>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</si>
  <si>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</si>
  <si>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</si>
  <si>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</si>
  <si>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</si>
  <si>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</si>
  <si>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</si>
  <si>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</si>
  <si>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</si>
  <si>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</si>
  <si>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</si>
  <si>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</si>
  <si>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</si>
  <si>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</si>
  <si>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</si>
  <si>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</si>
  <si>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</si>
  <si>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</si>
  <si>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</si>
  <si>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</si>
  <si>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</si>
  <si>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</si>
  <si>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</si>
  <si>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</si>
  <si>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</si>
  <si>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</si>
  <si>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</si>
  <si>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</si>
  <si>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</si>
  <si>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</si>
  <si>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</si>
  <si>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</si>
  <si>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</si>
  <si>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</si>
  <si>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</si>
  <si>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</si>
  <si>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</si>
  <si>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</si>
  <si>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</si>
  <si>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</si>
  <si>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</si>
  <si>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</si>
  <si>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</si>
  <si>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</si>
  <si>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</si>
  <si>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</si>
  <si>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</si>
  <si>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</si>
  <si>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</si>
  <si>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</si>
  <si>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</si>
  <si>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</si>
  <si>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</si>
  <si>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</si>
  <si>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</si>
  <si>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</si>
  <si>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</si>
  <si>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</si>
  <si>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</si>
  <si>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</si>
  <si>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</si>
  <si>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</si>
  <si>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</si>
  <si>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</si>
  <si>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</si>
  <si>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</si>
  <si>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</si>
  <si>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</si>
  <si>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</si>
  <si>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</si>
  <si>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</si>
  <si>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</si>
  <si>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</si>
  <si>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</si>
  <si>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</si>
  <si>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</si>
  <si>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</si>
  <si>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</si>
  <si>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</si>
  <si>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</si>
  <si>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</si>
  <si>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</si>
  <si>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</si>
  <si>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</si>
  <si>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</si>
  <si>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</si>
  <si>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</si>
  <si>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</si>
  <si>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</si>
  <si>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</si>
  <si>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</si>
  <si>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</si>
  <si>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</si>
  <si>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</si>
  <si>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</si>
  <si>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</si>
  <si>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</si>
  <si>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</si>
  <si>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</si>
  <si>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</si>
  <si>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</si>
  <si>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</si>
  <si>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</si>
  <si>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</si>
  <si>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</si>
  <si>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</si>
  <si>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</si>
  <si>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</si>
  <si>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</si>
  <si>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</si>
  <si>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</si>
  <si>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</si>
  <si>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</si>
  <si>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</si>
  <si>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</si>
  <si>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</si>
  <si>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</si>
  <si>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</si>
  <si>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</si>
  <si>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</si>
  <si>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</si>
  <si>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</si>
  <si>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</si>
  <si>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</si>
  <si>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</si>
  <si>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</si>
  <si>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</si>
  <si>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</si>
  <si>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</si>
  <si>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</si>
  <si>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</si>
  <si>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</si>
  <si>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</si>
  <si>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</si>
  <si>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</si>
  <si>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</si>
  <si>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</si>
  <si>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</si>
  <si>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</si>
  <si>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</si>
  <si>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</si>
  <si>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</si>
  <si>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</si>
  <si>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</si>
  <si>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</si>
  <si>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</si>
  <si>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</si>
  <si>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</si>
  <si>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</si>
  <si>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</si>
  <si>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</si>
  <si>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</si>
  <si>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</si>
  <si>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</si>
  <si>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</si>
  <si>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</si>
  <si>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</si>
  <si>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</si>
  <si>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</si>
  <si>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</si>
  <si>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</si>
  <si>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</si>
  <si>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</si>
  <si>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</si>
  <si>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</si>
  <si>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</si>
  <si>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</si>
  <si>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</si>
  <si>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</si>
  <si>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</si>
  <si>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</si>
  <si>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</si>
  <si>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</si>
  <si>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</si>
  <si>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</si>
  <si>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</si>
  <si>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</si>
  <si>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</si>
  <si>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</si>
  <si>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</si>
  <si>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</si>
  <si>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</si>
  <si>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</si>
  <si>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</si>
  <si>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</si>
  <si>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</si>
  <si>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</si>
  <si>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</si>
  <si>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</si>
  <si>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</si>
  <si>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</si>
  <si>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</si>
  <si>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</si>
  <si>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</si>
  <si>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</si>
  <si>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</si>
  <si>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</si>
  <si>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</si>
  <si>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</si>
  <si>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</si>
  <si>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</si>
  <si>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</si>
  <si>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</si>
  <si>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</si>
  <si>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</si>
  <si>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</si>
  <si>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</si>
  <si>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</si>
  <si>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</si>
  <si>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</si>
  <si>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</si>
  <si>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</si>
  <si>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</si>
  <si>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</si>
  <si>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</si>
  <si>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</si>
  <si>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</si>
  <si>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</si>
  <si>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</si>
  <si>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</si>
  <si>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</si>
  <si>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</si>
  <si>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</si>
  <si>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</si>
  <si>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</si>
  <si>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</si>
  <si>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</si>
  <si>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</si>
  <si>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</si>
  <si>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</si>
  <si>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</si>
  <si>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</si>
  <si>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</si>
  <si>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</si>
  <si>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</si>
  <si>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</si>
  <si>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</si>
  <si>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</si>
  <si>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</si>
  <si>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</si>
  <si>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</si>
  <si>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</si>
  <si>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</si>
  <si>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</si>
  <si>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</si>
  <si>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</si>
  <si>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</si>
  <si>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</si>
  <si>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</si>
  <si>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</si>
  <si>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</si>
  <si>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</si>
  <si>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</si>
  <si>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</si>
  <si>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</si>
  <si>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</si>
  <si>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</si>
  <si>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</si>
  <si>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</si>
  <si>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</si>
  <si>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</si>
  <si>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</si>
  <si>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</si>
  <si>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</si>
  <si>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</si>
  <si>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</si>
  <si>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</si>
  <si>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</si>
  <si>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</si>
  <si>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</si>
  <si>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</si>
  <si>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</si>
  <si>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</si>
  <si>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</si>
  <si>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</si>
  <si>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</si>
  <si>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</si>
  <si>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</si>
  <si>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</si>
  <si>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</si>
  <si>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</si>
  <si>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</si>
  <si>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</si>
  <si>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</si>
  <si>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</si>
  <si>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</si>
  <si>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</si>
  <si>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</si>
  <si>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</si>
  <si>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</si>
  <si>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</si>
  <si>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</si>
  <si>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</si>
  <si>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</si>
  <si>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</si>
  <si>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</si>
  <si>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</si>
  <si>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</si>
  <si>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</si>
  <si>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</si>
  <si>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</si>
  <si>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</si>
  <si>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</si>
  <si>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</si>
  <si>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</si>
  <si>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</si>
  <si>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</si>
  <si>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</si>
  <si>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</si>
  <si>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</si>
  <si>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</si>
  <si>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</si>
  <si>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</si>
  <si>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</si>
  <si>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</si>
  <si>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</si>
  <si>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</si>
  <si>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</si>
  <si>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</si>
  <si>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</si>
  <si>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</si>
  <si>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</si>
  <si>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</si>
  <si>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</si>
  <si>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</si>
  <si>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</si>
  <si>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</si>
  <si>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</si>
  <si>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</si>
  <si>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</si>
  <si>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</si>
  <si>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</si>
  <si>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</si>
  <si>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</si>
  <si>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</si>
  <si>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</si>
  <si>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</si>
  <si>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</si>
  <si>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</si>
  <si>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</si>
  <si>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</si>
  <si>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</si>
  <si>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</si>
  <si>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</si>
  <si>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</si>
  <si>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</si>
  <si>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</si>
  <si>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</si>
  <si>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</si>
  <si>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</si>
  <si>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</si>
  <si>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</si>
  <si>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</si>
  <si>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</si>
  <si>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</si>
  <si>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</si>
  <si>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</si>
  <si>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</si>
  <si>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</si>
  <si>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</si>
  <si>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</si>
  <si>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</si>
  <si>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</si>
  <si>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</si>
  <si>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</si>
  <si>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</si>
  <si>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</si>
  <si>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</si>
  <si>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</si>
  <si>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</si>
  <si>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</si>
  <si>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</si>
  <si>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</si>
  <si>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</si>
  <si>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</si>
  <si>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</si>
  <si>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</si>
  <si>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</si>
  <si>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</si>
  <si>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</si>
  <si>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</si>
  <si>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</si>
  <si>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</si>
  <si>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</si>
  <si>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</si>
  <si>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</si>
  <si>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</si>
  <si>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</si>
  <si>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</si>
  <si>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</si>
  <si>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</si>
  <si>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</si>
  <si>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</si>
  <si>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</si>
  <si>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</si>
  <si>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</si>
  <si>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</si>
  <si>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</si>
  <si>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</si>
  <si>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</si>
  <si>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</si>
  <si>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</si>
  <si>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</si>
  <si>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</si>
  <si>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</si>
  <si>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</si>
  <si>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</si>
  <si>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</si>
  <si>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</si>
  <si>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</si>
  <si>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</si>
  <si>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</si>
  <si>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</si>
  <si>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</si>
  <si>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</si>
  <si>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</si>
  <si>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</si>
  <si>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</si>
  <si>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</si>
  <si>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</si>
  <si>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</si>
  <si>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</si>
  <si>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</si>
  <si>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</si>
  <si>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</si>
  <si>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</si>
  <si>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</si>
  <si>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</si>
  <si>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</si>
  <si>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</si>
  <si>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</si>
  <si>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</si>
  <si>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</si>
  <si>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</si>
  <si>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</si>
  <si>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</si>
  <si>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</si>
  <si>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</si>
  <si>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</si>
  <si>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</si>
  <si>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</si>
  <si>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</si>
  <si>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</si>
  <si>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</si>
  <si>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</si>
  <si>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</si>
  <si>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</si>
  <si>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</si>
  <si>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</si>
  <si>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</si>
  <si>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</si>
  <si>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</si>
  <si>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</si>
  <si>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</si>
  <si>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</si>
  <si>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</si>
  <si>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</si>
  <si>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</si>
  <si>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</si>
  <si>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</si>
  <si>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</si>
  <si>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</si>
  <si>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</si>
  <si>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</si>
  <si>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</si>
  <si>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</si>
  <si>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</si>
  <si>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</si>
  <si>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</si>
  <si>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</si>
  <si>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</si>
  <si>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</si>
  <si>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</si>
  <si>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</si>
  <si>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</si>
  <si>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</si>
  <si>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</si>
  <si>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</si>
  <si>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</si>
  <si>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</si>
  <si>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</si>
  <si>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</si>
  <si>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</si>
  <si>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</si>
  <si>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</si>
  <si>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</si>
  <si>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</si>
  <si>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</si>
  <si>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</si>
  <si>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</si>
  <si>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</si>
  <si>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</si>
  <si>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</si>
  <si>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</si>
  <si>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</si>
  <si>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</si>
  <si>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</si>
  <si>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</si>
  <si>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</si>
  <si>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</si>
  <si>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</si>
  <si>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</si>
  <si>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</si>
  <si>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</si>
  <si>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</si>
  <si>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</si>
  <si>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</si>
  <si>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</si>
  <si>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</si>
  <si>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</si>
  <si>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</si>
  <si>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</si>
  <si>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</si>
  <si>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</si>
  <si>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</si>
  <si>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</si>
  <si>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</si>
  <si>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</si>
  <si>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</si>
  <si>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</si>
  <si>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</si>
  <si>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</si>
  <si>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</si>
  <si>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</si>
  <si>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</si>
  <si>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</si>
  <si>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</si>
  <si>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</si>
  <si>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</si>
  <si>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</si>
  <si>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</si>
  <si>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</si>
  <si>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</si>
  <si>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</si>
  <si>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</si>
  <si>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</si>
  <si>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</si>
  <si>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</si>
  <si>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</si>
  <si>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</si>
  <si>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</si>
  <si>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</si>
  <si>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</si>
  <si>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</si>
  <si>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</si>
  <si>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</si>
  <si>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</si>
  <si>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</si>
  <si>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</si>
  <si>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</si>
  <si>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</si>
  <si>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</si>
  <si>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</si>
  <si>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</si>
  <si>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</si>
  <si>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</si>
  <si>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</si>
  <si>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</si>
  <si>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</si>
  <si>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</si>
  <si>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</si>
  <si>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</si>
  <si>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</si>
  <si>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</si>
  <si>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</si>
  <si>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</si>
  <si>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</si>
  <si>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</si>
  <si>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</si>
  <si>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</si>
  <si>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</si>
  <si>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</si>
  <si>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</si>
  <si>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</si>
  <si>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</si>
  <si>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</si>
  <si>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</si>
  <si>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</si>
  <si>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</si>
  <si>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</si>
  <si>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</si>
  <si>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</si>
  <si>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</si>
  <si>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</si>
  <si>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</si>
  <si>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</si>
  <si>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</si>
  <si>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</si>
  <si>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</si>
  <si>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</si>
  <si>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</si>
  <si>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</si>
  <si>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</si>
  <si>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</si>
  <si>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</si>
  <si>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</si>
  <si>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</si>
  <si>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</si>
  <si>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</si>
  <si>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</si>
  <si>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</si>
  <si>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</si>
  <si>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</si>
  <si>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</si>
  <si>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</si>
  <si>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</si>
  <si>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</si>
  <si>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</si>
  <si>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</si>
  <si>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</si>
  <si>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</si>
  <si>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</si>
  <si>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</si>
  <si>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</si>
  <si>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</si>
  <si>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</si>
  <si>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</si>
  <si>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</si>
  <si>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</si>
  <si>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</si>
  <si>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</si>
  <si>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</si>
  <si>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</si>
  <si>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</si>
  <si>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</si>
  <si>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</si>
  <si>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</si>
  <si>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</si>
  <si>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</si>
  <si>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</si>
  <si>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</si>
  <si>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</si>
  <si>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</si>
  <si>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</si>
  <si>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</si>
  <si>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</si>
  <si>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</si>
  <si>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</si>
  <si>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</si>
  <si>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</si>
  <si>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</si>
  <si>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</si>
  <si>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</si>
  <si>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</si>
  <si>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</si>
  <si>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</si>
  <si>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</si>
  <si>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</si>
  <si>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</si>
  <si>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</si>
  <si>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</si>
  <si>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</si>
  <si>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</si>
  <si>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</si>
  <si>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</si>
  <si>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</si>
  <si>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</si>
  <si>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</si>
  <si>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</si>
  <si>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</si>
  <si>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</si>
  <si>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</si>
  <si>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</si>
  <si>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</si>
  <si>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</si>
  <si>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</si>
  <si>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</si>
  <si>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</si>
  <si>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</si>
  <si>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</si>
  <si>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</si>
  <si>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</si>
  <si>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</si>
  <si>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</si>
  <si>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</si>
  <si>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</si>
  <si>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</si>
  <si>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</si>
  <si>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</si>
  <si>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</si>
  <si>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</si>
  <si>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</si>
  <si>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</si>
  <si>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</si>
  <si>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</si>
  <si>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</si>
  <si>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</si>
  <si>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</si>
  <si>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</si>
  <si>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</si>
  <si>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</si>
  <si>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</si>
  <si>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</si>
  <si>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</si>
  <si>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</si>
  <si>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</si>
  <si>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</si>
  <si>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</si>
  <si>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</si>
  <si>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</si>
  <si>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</si>
  <si>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</si>
  <si>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</si>
  <si>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</si>
  <si>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</si>
  <si>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</si>
  <si>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</si>
  <si>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</si>
  <si>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</si>
  <si>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</si>
  <si>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</si>
  <si>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</si>
  <si>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</si>
  <si>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</si>
  <si>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</si>
  <si>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</si>
  <si>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</si>
  <si>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</si>
  <si>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</si>
  <si>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</si>
  <si>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</si>
  <si>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</si>
  <si>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</si>
  <si>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</si>
  <si>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</si>
  <si>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</si>
  <si>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</si>
  <si>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</si>
  <si>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</si>
  <si>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</si>
  <si>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</si>
  <si>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</si>
  <si>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</si>
  <si>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</si>
  <si>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</si>
  <si>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</si>
  <si>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</si>
  <si>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</si>
  <si>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</si>
  <si>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</si>
  <si>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</si>
  <si>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</si>
  <si>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</si>
  <si>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</si>
  <si>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</si>
  <si>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</si>
  <si>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</si>
  <si>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</si>
  <si>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</si>
  <si>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</si>
  <si>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</si>
  <si>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</si>
  <si>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</si>
  <si>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</si>
  <si>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</si>
  <si>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</si>
  <si>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</si>
  <si>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</si>
  <si>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</si>
  <si>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</si>
  <si>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</si>
  <si>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</si>
  <si>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</si>
  <si>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</si>
  <si>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</si>
  <si>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</si>
  <si>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</si>
  <si>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</si>
  <si>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</si>
  <si>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</si>
  <si>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</si>
  <si>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</si>
  <si>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</si>
  <si>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</si>
  <si>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</si>
  <si>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</si>
  <si>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</si>
  <si>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</si>
  <si>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</si>
  <si>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</si>
  <si>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</si>
  <si>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</si>
  <si>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</si>
  <si>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</si>
  <si>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</si>
  <si>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</si>
  <si>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</si>
  <si>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</si>
  <si>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</si>
  <si>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</si>
  <si>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</si>
  <si>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</si>
  <si>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</si>
  <si>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</si>
  <si>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</si>
  <si>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</si>
  <si>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</si>
  <si>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</si>
  <si>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</si>
  <si>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</si>
  <si>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</si>
  <si>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</si>
  <si>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</si>
  <si>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</si>
  <si>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</si>
  <si>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</si>
  <si>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</si>
  <si>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</si>
  <si>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</si>
  <si>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</si>
  <si>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</si>
  <si>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</si>
  <si>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</si>
  <si>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</si>
  <si>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</si>
  <si>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</si>
  <si>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</si>
  <si>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</si>
  <si>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</si>
  <si>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</si>
  <si>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</si>
  <si>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</si>
  <si>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</si>
  <si>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</si>
  <si>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</si>
  <si>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</si>
  <si>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</si>
  <si>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</si>
  <si>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</si>
  <si>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</si>
  <si>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</si>
  <si>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</si>
  <si>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</si>
  <si>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</si>
  <si>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</si>
  <si>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</si>
  <si>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</si>
  <si>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</si>
  <si>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</si>
  <si>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</si>
  <si>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</si>
  <si>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</si>
  <si>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</si>
  <si>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</si>
  <si>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</si>
  <si>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</si>
  <si>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</si>
  <si>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</si>
  <si>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</si>
  <si>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</si>
  <si>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</si>
  <si>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</si>
  <si>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</si>
  <si>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</si>
  <si>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</si>
  <si>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</si>
  <si>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</si>
  <si>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</si>
  <si>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</si>
  <si>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</si>
  <si>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</si>
  <si>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</si>
  <si>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</si>
  <si>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</si>
  <si>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</si>
  <si>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</si>
  <si>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</si>
  <si>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</si>
  <si>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</si>
  <si>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</si>
  <si>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</si>
  <si>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</si>
  <si>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</si>
  <si>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</si>
  <si>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</si>
  <si>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</si>
  <si>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</si>
  <si>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</si>
  <si>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</si>
  <si>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</si>
  <si>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</si>
  <si>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</si>
  <si>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</si>
  <si>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</si>
  <si>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</si>
  <si>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</si>
  <si>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</si>
  <si>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</si>
  <si>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</si>
  <si>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</si>
  <si>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</si>
  <si>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</si>
  <si>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</si>
  <si>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</si>
  <si>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</si>
  <si>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</si>
  <si>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</si>
  <si>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</si>
  <si>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</si>
  <si>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</si>
  <si>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</si>
  <si>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</si>
  <si>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</si>
  <si>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</si>
  <si>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</si>
  <si>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</si>
  <si>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</si>
  <si>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</si>
  <si>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</si>
  <si>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</si>
  <si>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</si>
  <si>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</si>
  <si>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</si>
  <si>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</si>
  <si>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</si>
  <si>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</si>
  <si>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</si>
  <si>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</si>
  <si>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</si>
  <si>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</si>
  <si>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</si>
  <si>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</si>
  <si>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</si>
  <si>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</si>
  <si>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</si>
  <si>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</si>
  <si>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</si>
  <si>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</si>
  <si>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</si>
  <si>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</si>
  <si>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</si>
  <si>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</si>
  <si>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</si>
  <si>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</si>
  <si>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</si>
  <si>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</si>
  <si>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</si>
  <si>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</si>
  <si>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</si>
  <si>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</si>
  <si>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</si>
  <si>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</si>
  <si>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</si>
  <si>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</si>
  <si>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</si>
  <si>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</si>
  <si>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</si>
  <si>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</si>
  <si>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</si>
  <si>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</si>
  <si>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</si>
  <si>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</si>
  <si>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</si>
  <si>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</si>
  <si>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</si>
  <si>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</si>
  <si>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</si>
  <si>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</si>
  <si>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</si>
  <si>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</si>
  <si>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</si>
  <si>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</si>
  <si>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</si>
  <si>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</si>
  <si>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</si>
  <si>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</si>
  <si>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</si>
  <si>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</si>
  <si>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</si>
  <si>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</si>
  <si>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</si>
  <si>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</si>
  <si>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</si>
  <si>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</si>
  <si>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</si>
  <si>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</si>
  <si>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</si>
  <si>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</si>
  <si>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</si>
  <si>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</si>
  <si>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</si>
  <si>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</si>
  <si>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</si>
  <si>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</si>
  <si>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</si>
  <si>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</si>
  <si>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</si>
  <si>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</si>
  <si>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</si>
  <si>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</si>
  <si>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</si>
  <si>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</si>
  <si>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</si>
  <si>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</si>
  <si>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</si>
  <si>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</si>
  <si>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</si>
  <si>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</si>
  <si>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</si>
  <si>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</si>
  <si>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</si>
  <si>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</si>
  <si>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</si>
  <si>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</si>
  <si>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</si>
  <si>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</si>
  <si>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</si>
  <si>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</si>
  <si>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</si>
  <si>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</si>
  <si>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</si>
  <si>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</si>
  <si>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</si>
  <si>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</si>
  <si>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</si>
  <si>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</si>
  <si>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</si>
  <si>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</si>
  <si>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</si>
  <si>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</si>
  <si>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</si>
  <si>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</si>
  <si>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</si>
  <si>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</si>
  <si>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</si>
  <si>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</si>
  <si>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</si>
  <si>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</si>
  <si>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</si>
  <si>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</si>
  <si>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</si>
  <si>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</si>
  <si>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</si>
  <si>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</si>
  <si>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</si>
  <si>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</si>
  <si>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</si>
  <si>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</si>
  <si>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</si>
  <si>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</si>
  <si>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</si>
  <si>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</si>
  <si>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</si>
  <si>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</si>
  <si>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</si>
  <si>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</si>
  <si>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</si>
  <si>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</si>
  <si>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</si>
  <si>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</si>
  <si>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</si>
  <si>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</si>
  <si>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</si>
  <si>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</si>
  <si>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</si>
  <si>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</si>
  <si>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</si>
  <si>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</si>
  <si>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</si>
  <si>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</si>
  <si>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</si>
  <si>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</si>
  <si>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</si>
  <si>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</si>
  <si>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</si>
  <si>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</si>
  <si>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</si>
  <si>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</si>
  <si>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</si>
  <si>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</si>
  <si>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</si>
  <si>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</si>
  <si>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</si>
  <si>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</si>
  <si>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</si>
  <si>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</si>
  <si>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</si>
  <si>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</si>
  <si>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</si>
  <si>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</si>
  <si>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</si>
  <si>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</si>
  <si>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</si>
  <si>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</si>
  <si>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</si>
  <si>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</si>
  <si>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</si>
  <si>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</si>
  <si>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</si>
  <si>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</si>
  <si>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</si>
  <si>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</si>
  <si>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</si>
  <si>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</si>
  <si>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</si>
  <si>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</si>
  <si>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</si>
  <si>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</si>
  <si>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</si>
  <si>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</si>
  <si>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</si>
  <si>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</si>
  <si>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</si>
  <si>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</si>
  <si>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</si>
  <si>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</si>
  <si>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</si>
  <si>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</si>
  <si>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</si>
  <si>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</si>
  <si>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</si>
  <si>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</si>
  <si>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</si>
  <si>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</si>
  <si>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</si>
  <si>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</si>
  <si>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</si>
  <si>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</si>
  <si>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</si>
  <si>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</si>
  <si>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</si>
  <si>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</si>
  <si>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</si>
  <si>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</si>
  <si>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</si>
  <si>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</si>
  <si>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</si>
  <si>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</si>
  <si>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</si>
  <si>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</si>
  <si>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</si>
  <si>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</si>
  <si>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</si>
  <si>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</si>
  <si>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</si>
  <si>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</si>
  <si>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</si>
  <si>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</si>
  <si>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</si>
  <si>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</si>
  <si>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</si>
  <si>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</si>
  <si>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</si>
  <si>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</si>
  <si>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</si>
  <si>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</si>
  <si>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</si>
  <si>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</si>
  <si>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</si>
  <si>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</si>
  <si>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</si>
  <si>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</si>
  <si>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</si>
  <si>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</si>
  <si>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</si>
  <si>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</si>
  <si>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</si>
  <si>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</si>
  <si>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</si>
  <si>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</si>
  <si>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</si>
  <si>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</si>
  <si>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</si>
  <si>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</si>
  <si>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</si>
  <si>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</si>
  <si>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</si>
  <si>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</si>
  <si>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</si>
  <si>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</si>
  <si>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</si>
  <si>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</si>
  <si>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</si>
  <si>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</si>
  <si>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</si>
  <si>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</si>
  <si>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</si>
  <si>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</si>
  <si>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</si>
  <si>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</si>
  <si>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</si>
  <si>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</si>
  <si>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</si>
  <si>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</si>
  <si>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</si>
  <si>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</si>
  <si>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</si>
  <si>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</si>
  <si>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</si>
  <si>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</si>
  <si>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</si>
  <si>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</si>
  <si>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</si>
  <si>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</si>
  <si>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</si>
  <si>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</si>
  <si>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</si>
  <si>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</si>
  <si>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</si>
  <si>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</si>
  <si>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</si>
  <si>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</si>
  <si>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</si>
  <si>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</si>
  <si>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</si>
  <si>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</si>
  <si>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</si>
  <si>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</si>
  <si>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</si>
  <si>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</si>
  <si>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</si>
  <si>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</si>
  <si>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</si>
  <si>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</si>
  <si>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</si>
  <si>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</si>
  <si>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</si>
  <si>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</si>
  <si>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</si>
  <si>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</si>
  <si>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</si>
  <si>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</si>
  <si>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</si>
  <si>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</si>
  <si>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</si>
  <si>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</si>
  <si>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</si>
  <si>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</si>
  <si>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</si>
  <si>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</si>
  <si>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</si>
  <si>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</si>
  <si>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</si>
  <si>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</si>
  <si>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</si>
  <si>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</si>
  <si>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</si>
  <si>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</si>
  <si>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</si>
  <si>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</si>
  <si>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</si>
  <si>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</si>
  <si>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</si>
  <si>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</si>
  <si>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</si>
  <si>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</si>
  <si>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</si>
  <si>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</si>
  <si>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</si>
  <si>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</si>
  <si>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</si>
  <si>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</si>
  <si>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</si>
  <si>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</si>
  <si>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</si>
  <si>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</si>
  <si>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</si>
  <si>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</si>
  <si>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</si>
  <si>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</si>
  <si>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</si>
  <si>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</si>
  <si>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</si>
  <si>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</si>
  <si>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</si>
  <si>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</si>
  <si>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</si>
  <si>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</si>
  <si>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</si>
  <si>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</si>
  <si>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</si>
  <si>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</si>
  <si>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</si>
  <si>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</si>
  <si>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</si>
  <si>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</si>
  <si>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</si>
  <si>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</si>
  <si>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</si>
  <si>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</si>
  <si>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</si>
  <si>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</si>
  <si>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</si>
  <si>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</si>
  <si>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</si>
  <si>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</si>
  <si>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</si>
  <si>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</si>
  <si>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</si>
  <si>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</si>
  <si>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</si>
  <si>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</si>
  <si>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</si>
  <si>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</si>
  <si>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</si>
  <si>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</si>
  <si>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</si>
  <si>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</si>
  <si>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</si>
  <si>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</si>
  <si>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</si>
  <si>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</si>
  <si>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</si>
  <si>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</si>
  <si>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</si>
  <si>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</si>
  <si>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</si>
  <si>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</si>
  <si>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</si>
  <si>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</si>
  <si>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</si>
  <si>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</si>
  <si>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</si>
  <si>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</si>
  <si>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</si>
  <si>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</si>
  <si>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</si>
  <si>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</si>
  <si>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</si>
  <si>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</si>
  <si>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</si>
  <si>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</si>
  <si>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</si>
  <si>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</si>
  <si>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</si>
  <si>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</si>
  <si>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</si>
  <si>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</si>
  <si>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</si>
  <si>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</si>
  <si>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</si>
  <si>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</si>
  <si>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</si>
  <si>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</si>
  <si>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</si>
  <si>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</si>
  <si>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</si>
  <si>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</si>
  <si>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</si>
  <si>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</si>
  <si>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</si>
  <si>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</si>
  <si>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</si>
  <si>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</si>
  <si>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</si>
  <si>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</si>
  <si>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</si>
  <si>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</si>
  <si>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</si>
  <si>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</si>
  <si>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</si>
  <si>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</si>
  <si>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</si>
  <si>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</si>
  <si>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</si>
  <si>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</si>
  <si>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</si>
  <si>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</si>
  <si>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</si>
  <si>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</si>
  <si>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</si>
  <si>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</si>
  <si>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</si>
  <si>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</si>
  <si>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</si>
  <si>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</si>
  <si>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</si>
  <si>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</si>
  <si>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</si>
  <si>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</si>
  <si>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</si>
  <si>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</si>
  <si>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</si>
  <si>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</si>
  <si>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</si>
  <si>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</si>
  <si>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</si>
  <si>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</si>
  <si>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</si>
  <si>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</si>
  <si>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</si>
  <si>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</si>
  <si>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</si>
  <si>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</si>
  <si>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</si>
  <si>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</si>
  <si>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</si>
  <si>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</si>
  <si>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</si>
  <si>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</si>
  <si>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</si>
  <si>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</si>
  <si>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</si>
  <si>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</si>
  <si>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</si>
  <si>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</si>
  <si>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</si>
  <si>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</si>
  <si>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</si>
  <si>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</si>
  <si>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</si>
  <si>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</si>
  <si>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</si>
  <si>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</si>
  <si>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</si>
  <si>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</si>
  <si>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</si>
  <si>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</si>
  <si>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</si>
  <si>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</si>
  <si>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</si>
  <si>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</si>
  <si>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</si>
  <si>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</si>
  <si>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</si>
  <si>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</si>
  <si>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</si>
  <si>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</si>
  <si>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</si>
  <si>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</si>
  <si>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</si>
  <si>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</si>
  <si>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</si>
  <si>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</si>
  <si>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</si>
  <si>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</si>
  <si>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</si>
  <si>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</si>
  <si>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</si>
  <si>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</si>
  <si>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</si>
  <si>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</si>
  <si>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</si>
  <si>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</si>
  <si>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</si>
  <si>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</si>
  <si>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</si>
  <si>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</si>
  <si>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</si>
  <si>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</si>
  <si>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</si>
  <si>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</si>
  <si>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</si>
  <si>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</si>
  <si>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</si>
  <si>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</si>
  <si>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</si>
  <si>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</si>
  <si>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</si>
  <si>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</si>
  <si>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</si>
  <si>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</si>
  <si>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</si>
  <si>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</si>
  <si>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</si>
  <si>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</si>
  <si>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</si>
  <si>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</si>
  <si>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</si>
  <si>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</si>
  <si>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</si>
  <si>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</si>
  <si>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</si>
  <si>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</si>
  <si>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</si>
  <si>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</si>
  <si>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</si>
  <si>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</si>
  <si>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</si>
  <si>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</si>
  <si>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</si>
  <si>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</si>
  <si>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</si>
  <si>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</si>
  <si>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</si>
  <si>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</si>
  <si>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</si>
  <si>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</si>
  <si>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</si>
  <si>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</si>
  <si>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</si>
  <si>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</si>
  <si>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</si>
  <si>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</si>
  <si>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</si>
  <si>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</si>
  <si>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</si>
  <si>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</si>
  <si>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</si>
  <si>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</si>
  <si>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</si>
  <si>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</si>
  <si>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</si>
  <si>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</si>
  <si>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</si>
  <si>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</si>
  <si>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</si>
  <si>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</si>
  <si>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</si>
  <si>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</si>
  <si>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</si>
  <si>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</si>
  <si>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</si>
  <si>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</si>
  <si>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</si>
  <si>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</si>
  <si>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</si>
  <si>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</si>
  <si>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</si>
  <si>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</si>
  <si>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</si>
  <si>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</si>
  <si>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</si>
  <si>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</si>
  <si>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</si>
  <si>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</si>
  <si>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</si>
  <si>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</si>
  <si>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</si>
  <si>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</si>
  <si>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</si>
  <si>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</si>
  <si>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</si>
  <si>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</si>
  <si>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</si>
  <si>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</si>
  <si>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</si>
  <si>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</si>
  <si>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</si>
  <si>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</si>
  <si>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</si>
  <si>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</si>
  <si>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</si>
  <si>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</si>
  <si>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</si>
  <si>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</si>
  <si>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</si>
  <si>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</si>
  <si>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</si>
  <si>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</si>
  <si>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</si>
  <si>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</si>
  <si>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</si>
  <si>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</si>
  <si>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</si>
  <si>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</si>
  <si>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</si>
  <si>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</si>
  <si>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</si>
  <si>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</si>
  <si>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</si>
  <si>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</si>
  <si>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</si>
  <si>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</si>
  <si>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</si>
  <si>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</si>
  <si>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</si>
  <si>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</si>
  <si>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</si>
  <si>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</si>
  <si>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</si>
  <si>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</si>
  <si>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</si>
  <si>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</si>
  <si>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</si>
  <si>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</si>
  <si>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</si>
  <si>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</si>
  <si>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</si>
  <si>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</si>
  <si>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</si>
  <si>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</si>
  <si>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</si>
  <si>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</si>
  <si>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</si>
  <si>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</si>
  <si>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</si>
  <si>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</si>
  <si>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</si>
  <si>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</si>
  <si>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</si>
  <si>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</si>
  <si>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</si>
  <si>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</si>
  <si>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</si>
  <si>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</si>
  <si>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</si>
  <si>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</si>
  <si>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</si>
  <si>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</si>
  <si>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</si>
  <si>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</si>
  <si>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</si>
  <si>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</si>
  <si>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</si>
  <si>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</si>
  <si>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</si>
  <si>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</si>
  <si>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</si>
  <si>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</si>
  <si>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</si>
  <si>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</si>
  <si>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</si>
  <si>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</si>
  <si>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</si>
  <si>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</si>
  <si>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</si>
  <si>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</si>
  <si>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</si>
  <si>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</si>
  <si>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</si>
  <si>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</si>
  <si>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</si>
  <si>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</si>
  <si>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</si>
  <si>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</si>
  <si>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</si>
  <si>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</si>
  <si>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</si>
  <si>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</si>
  <si>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</si>
  <si>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</si>
  <si>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</si>
  <si>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</si>
  <si>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</si>
  <si>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</si>
  <si>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</si>
  <si>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</si>
  <si>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</si>
  <si>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</si>
  <si>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</si>
  <si>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</si>
  <si>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</si>
  <si>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</si>
  <si>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</si>
  <si>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</si>
  <si>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</si>
  <si>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</si>
  <si>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</si>
  <si>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</si>
  <si>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</si>
  <si>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</si>
  <si>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</si>
  <si>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</si>
  <si>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</si>
  <si>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</si>
  <si>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</si>
  <si>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</si>
  <si>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</si>
  <si>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</si>
  <si>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</si>
  <si>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</si>
  <si>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</si>
  <si>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</si>
  <si>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</si>
  <si>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</si>
  <si>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</si>
  <si>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</si>
  <si>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</si>
  <si>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</si>
  <si>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</si>
  <si>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</si>
  <si>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</si>
  <si>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</si>
  <si>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</si>
  <si>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</si>
  <si>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</si>
  <si>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</si>
  <si>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</si>
  <si>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</si>
  <si>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</si>
  <si>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</si>
  <si>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</si>
  <si>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</si>
  <si>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</si>
  <si>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</si>
  <si>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</si>
  <si>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</si>
  <si>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</si>
  <si>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</si>
  <si>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</si>
  <si>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</si>
  <si>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</si>
  <si>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</si>
  <si>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</si>
  <si>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</si>
  <si>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</si>
  <si>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</si>
  <si>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</si>
  <si>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</si>
  <si>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</si>
  <si>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</si>
  <si>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</si>
  <si>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</si>
  <si>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</si>
  <si>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</si>
  <si>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</si>
  <si>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</si>
  <si>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</si>
  <si>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</si>
  <si>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</si>
  <si>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</si>
  <si>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</si>
  <si>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</si>
  <si>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</si>
  <si>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</si>
  <si>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</si>
  <si>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</si>
  <si>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</si>
  <si>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</si>
  <si>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</si>
  <si>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</si>
  <si>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</si>
  <si>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</si>
  <si>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</si>
  <si>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</si>
  <si>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</si>
  <si>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</si>
  <si>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</si>
  <si>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</si>
  <si>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</si>
  <si>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</si>
  <si>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</si>
  <si>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</si>
  <si>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</si>
  <si>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</si>
  <si>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</si>
  <si>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</si>
  <si>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</si>
  <si>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</si>
  <si>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</si>
  <si>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</si>
  <si>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</si>
  <si>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</si>
  <si>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</si>
  <si>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</si>
  <si>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</si>
  <si>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</si>
  <si>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</si>
  <si>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</si>
  <si>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</si>
  <si>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</si>
  <si>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</si>
  <si>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</si>
  <si>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</si>
  <si>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</si>
  <si>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</si>
  <si>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</si>
  <si>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</si>
  <si>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</si>
  <si>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</si>
  <si>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</si>
  <si>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</si>
  <si>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</si>
  <si>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</si>
  <si>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</si>
  <si>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</si>
  <si>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</si>
  <si>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</si>
  <si>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</si>
  <si>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</si>
  <si>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</si>
  <si>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</si>
  <si>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</si>
  <si>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</si>
  <si>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</si>
  <si>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</si>
  <si>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</si>
  <si>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</si>
  <si>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</si>
  <si>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</si>
  <si>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</si>
  <si>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</si>
  <si>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</si>
  <si>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</si>
  <si>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</si>
  <si>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</si>
  <si>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</si>
  <si>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</si>
  <si>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</si>
  <si>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</si>
  <si>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</si>
  <si>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</si>
  <si>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</si>
  <si>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</si>
  <si>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</si>
  <si>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</si>
  <si>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</si>
  <si>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</si>
  <si>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</si>
  <si>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</si>
  <si>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</si>
  <si>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</si>
  <si>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</si>
  <si>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</si>
  <si>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</si>
  <si>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</si>
  <si>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</si>
  <si>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</si>
  <si>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</si>
  <si>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</si>
  <si>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</si>
  <si>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</si>
  <si>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</si>
  <si>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</si>
  <si>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</si>
  <si>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</si>
  <si>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</si>
  <si>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</si>
  <si>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</si>
  <si>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</si>
  <si>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</si>
  <si>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</si>
  <si>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</si>
  <si>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</si>
  <si>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</si>
  <si>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</si>
  <si>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</si>
  <si>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</si>
  <si>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</si>
  <si>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</si>
  <si>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</si>
  <si>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</si>
  <si>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</si>
  <si>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</si>
  <si>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</si>
  <si>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</si>
  <si>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</si>
  <si>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</si>
  <si>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</si>
  <si>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</si>
  <si>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</si>
  <si>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</si>
  <si>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</si>
  <si>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</si>
  <si>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</si>
  <si>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</si>
  <si>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</si>
  <si>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</si>
  <si>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</si>
  <si>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</si>
  <si>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</si>
  <si>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</si>
  <si>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</si>
  <si>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</si>
  <si>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</si>
  <si>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</si>
  <si>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</si>
  <si>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</si>
  <si>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</si>
  <si>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</si>
  <si>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</si>
  <si>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</si>
  <si>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</si>
  <si>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</si>
  <si>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</si>
  <si>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</si>
  <si>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</si>
  <si>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</si>
  <si>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</si>
  <si>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</si>
  <si>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</si>
  <si>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</si>
  <si>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</si>
  <si>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</si>
  <si>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</si>
  <si>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</si>
  <si>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</si>
  <si>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</si>
  <si>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</si>
  <si>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</si>
  <si>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</si>
  <si>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</si>
  <si>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</si>
  <si>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</si>
  <si>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</si>
  <si>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</si>
  <si>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</si>
  <si>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</si>
  <si>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</si>
  <si>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</si>
  <si>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</si>
  <si>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</si>
  <si>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</si>
  <si>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</si>
  <si>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</si>
  <si>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</si>
  <si>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</si>
  <si>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</si>
  <si>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</si>
  <si>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</si>
  <si>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</si>
  <si>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</si>
  <si>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</si>
  <si>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</si>
  <si>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</si>
  <si>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</si>
  <si>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</si>
  <si>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</si>
  <si>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</si>
  <si>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</si>
  <si>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</si>
  <si>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</si>
  <si>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</si>
  <si>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</si>
  <si>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</si>
  <si>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</si>
  <si>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</si>
  <si>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</si>
  <si>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</si>
  <si>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</si>
  <si>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</si>
  <si>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</si>
  <si>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</si>
  <si>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</si>
  <si>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</si>
  <si>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</si>
  <si>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</si>
  <si>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</si>
  <si>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</si>
  <si>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</si>
  <si>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</si>
  <si>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</si>
  <si>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</si>
  <si>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</si>
  <si>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</si>
  <si>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</si>
  <si>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</si>
  <si>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</si>
  <si>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</si>
  <si>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</si>
  <si>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</si>
  <si>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</si>
  <si>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</si>
  <si>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</si>
  <si>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</si>
  <si>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</si>
  <si>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</si>
  <si>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</si>
  <si>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</si>
  <si>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</si>
  <si>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</si>
  <si>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</si>
  <si>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</si>
  <si>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</si>
  <si>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</si>
  <si>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</si>
  <si>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</si>
  <si>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</si>
  <si>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</si>
  <si>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</si>
  <si>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</si>
  <si>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</si>
  <si>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</si>
  <si>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</si>
  <si>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</si>
  <si>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</si>
  <si>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</si>
  <si>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</si>
  <si>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</si>
  <si>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</si>
  <si>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</si>
  <si>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</si>
  <si>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</si>
  <si>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</si>
  <si>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</si>
  <si>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</si>
  <si>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</si>
  <si>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</si>
  <si>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</si>
  <si>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</si>
  <si>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</si>
  <si>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</si>
  <si>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</si>
  <si>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</si>
  <si>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</si>
  <si>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</si>
  <si>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</si>
  <si>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</si>
  <si>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</si>
  <si>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</si>
  <si>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</si>
  <si>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</si>
  <si>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</si>
  <si>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</si>
  <si>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</si>
  <si>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</si>
  <si>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</si>
  <si>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</si>
  <si>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</si>
  <si>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</si>
  <si>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</si>
  <si>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</si>
  <si>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</si>
  <si>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</si>
  <si>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</si>
  <si>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</si>
  <si>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</si>
  <si>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</si>
  <si>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</si>
  <si>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</si>
  <si>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</si>
  <si>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</si>
  <si>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</si>
  <si>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</si>
  <si>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</si>
  <si>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</si>
  <si>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</si>
  <si>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</si>
  <si>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</si>
  <si>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</si>
  <si>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</si>
  <si>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</si>
  <si>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</si>
  <si>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</si>
  <si>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</si>
  <si>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</si>
  <si>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</si>
  <si>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</si>
  <si>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</si>
  <si>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</si>
  <si>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</si>
  <si>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</si>
  <si>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</si>
  <si>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</si>
  <si>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</si>
  <si>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</si>
  <si>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</si>
  <si>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</si>
  <si>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</si>
  <si>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</si>
  <si>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</si>
  <si>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</si>
  <si>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</si>
  <si>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</si>
  <si>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</si>
  <si>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</si>
  <si>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</si>
  <si>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</si>
  <si>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</si>
  <si>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</si>
  <si>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</si>
  <si>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</si>
  <si>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</si>
  <si>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</si>
  <si>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</si>
  <si>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</si>
  <si>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</si>
  <si>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</si>
  <si>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</si>
  <si>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</si>
  <si>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</si>
  <si>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</si>
  <si>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</si>
  <si>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</si>
  <si>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</si>
  <si>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</si>
  <si>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</si>
  <si>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</si>
  <si>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</si>
  <si>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</si>
  <si>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</si>
  <si>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</si>
  <si>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</si>
  <si>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</si>
  <si>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</si>
  <si>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</si>
  <si>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</si>
  <si>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</si>
  <si>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</si>
  <si>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</si>
  <si>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</si>
  <si>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</si>
  <si>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</si>
  <si>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</si>
  <si>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</si>
  <si>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</si>
  <si>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</si>
  <si>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</si>
  <si>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</si>
  <si>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</si>
  <si>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</si>
  <si>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</si>
  <si>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</si>
  <si>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</si>
  <si>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</si>
  <si>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</si>
  <si>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</si>
  <si>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</si>
  <si>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</si>
  <si>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</si>
  <si>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</si>
  <si>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</si>
  <si>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</si>
  <si>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</si>
  <si>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</si>
  <si>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</si>
  <si>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</si>
  <si>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</si>
  <si>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</si>
  <si>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</si>
  <si>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</si>
  <si>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</si>
  <si>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</si>
  <si>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</si>
  <si>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</si>
  <si>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</si>
  <si>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</si>
  <si>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</si>
  <si>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</si>
  <si>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</si>
  <si>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</si>
  <si>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</si>
  <si>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</si>
  <si>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</si>
  <si>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</si>
  <si>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</si>
  <si>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</si>
  <si>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</si>
  <si>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</si>
  <si>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</si>
  <si>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</si>
  <si>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</si>
  <si>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</si>
  <si>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</si>
  <si>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</si>
  <si>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</si>
  <si>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</si>
  <si>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</si>
  <si>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</si>
  <si>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</si>
  <si>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</si>
  <si>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</si>
  <si>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</si>
  <si>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</si>
  <si>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</si>
  <si>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</si>
  <si>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</si>
  <si>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</si>
  <si>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</si>
  <si>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</si>
  <si>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</si>
  <si>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</si>
  <si>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</si>
  <si>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</si>
  <si>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</si>
  <si>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</si>
  <si>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</si>
  <si>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</si>
  <si>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</si>
  <si>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</si>
  <si>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</si>
  <si>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</si>
  <si>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</si>
  <si>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</si>
  <si>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</si>
  <si>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</si>
  <si>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</si>
  <si>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</si>
  <si>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</si>
  <si>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</si>
  <si>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</si>
  <si>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</si>
  <si>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</si>
  <si>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</si>
  <si>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</si>
  <si>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</si>
  <si>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</si>
  <si>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</si>
  <si>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</si>
  <si>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</si>
  <si>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</si>
  <si>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</si>
  <si>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</si>
  <si>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</si>
  <si>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</si>
  <si>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</si>
  <si>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</si>
  <si>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</si>
  <si>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</si>
  <si>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</si>
  <si>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</si>
  <si>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</si>
  <si>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</si>
  <si>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</si>
  <si>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</si>
  <si>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</si>
  <si>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</si>
  <si>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</si>
  <si>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</si>
  <si>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</si>
  <si>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</si>
  <si>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</si>
  <si>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</si>
  <si>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</si>
  <si>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</si>
  <si>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</si>
  <si>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</si>
  <si>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</si>
  <si>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</si>
  <si>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</si>
  <si>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</si>
  <si>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</si>
  <si>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</si>
  <si>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</si>
  <si>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</si>
  <si>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</si>
  <si>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</si>
  <si>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</si>
  <si>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</si>
  <si>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</si>
  <si>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</si>
  <si>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</si>
  <si>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</si>
  <si>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</si>
  <si>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</si>
  <si>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</si>
  <si>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</si>
  <si>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</si>
  <si>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</si>
  <si>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</si>
  <si>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</si>
  <si>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</si>
  <si>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</si>
  <si>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</si>
  <si>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</si>
  <si>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</si>
  <si>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</si>
  <si>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</si>
  <si>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</si>
  <si>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</si>
  <si>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</si>
  <si>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</si>
  <si>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</si>
  <si>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</si>
  <si>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</si>
  <si>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</si>
  <si>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</si>
  <si>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</si>
  <si>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</si>
  <si>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</si>
  <si>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</si>
  <si>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</si>
  <si>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</si>
  <si>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</si>
  <si>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</si>
  <si>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</si>
  <si>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</si>
  <si>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</si>
  <si>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</si>
  <si>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</si>
  <si>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</si>
  <si>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</si>
  <si>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</si>
  <si>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</si>
  <si>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</si>
  <si>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</si>
  <si>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</si>
  <si>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</si>
  <si>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</si>
  <si>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</si>
  <si>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</si>
  <si>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</si>
  <si>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</si>
  <si>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</si>
  <si>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</si>
  <si>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</si>
  <si>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</si>
  <si>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</si>
  <si>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</si>
  <si>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</si>
  <si>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</si>
  <si>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</si>
  <si>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</si>
  <si>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</si>
  <si>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</si>
  <si>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</si>
  <si>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</si>
  <si>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</si>
  <si>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</si>
  <si>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</si>
  <si>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</si>
  <si>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</si>
  <si>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</si>
  <si>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</si>
  <si>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</si>
  <si>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</si>
  <si>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</si>
  <si>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</si>
  <si>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</si>
  <si>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</si>
  <si>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</si>
  <si>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</si>
  <si>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</si>
  <si>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</si>
  <si>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</si>
  <si>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</si>
  <si>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</si>
  <si>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</si>
  <si>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</si>
  <si>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</si>
  <si>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</si>
  <si>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</si>
  <si>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</si>
  <si>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</si>
  <si>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</si>
  <si>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</si>
  <si>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</si>
  <si>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</si>
  <si>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</si>
  <si>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</si>
  <si>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</si>
  <si>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</si>
  <si>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</si>
  <si>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</si>
  <si>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</si>
  <si>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</si>
  <si>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</si>
  <si>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</si>
  <si>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</si>
  <si>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</si>
  <si>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</si>
  <si>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</si>
  <si>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</si>
  <si>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</si>
  <si>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</si>
  <si>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</si>
  <si>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</si>
  <si>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</si>
  <si>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</si>
  <si>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</si>
  <si>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</si>
  <si>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</si>
  <si>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</si>
  <si>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</si>
  <si>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</si>
  <si>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</si>
  <si>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</si>
  <si>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</si>
  <si>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</si>
  <si>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</si>
  <si>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</si>
  <si>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</si>
  <si>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</si>
  <si>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</si>
  <si>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</si>
  <si>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</si>
  <si>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</si>
  <si>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</si>
  <si>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</si>
  <si>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</si>
  <si>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</si>
  <si>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</si>
  <si>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</si>
  <si>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</si>
  <si>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</si>
  <si>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</si>
  <si>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</si>
  <si>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</si>
  <si>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</si>
  <si>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</si>
  <si>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</si>
  <si>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</si>
  <si>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</si>
  <si>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</si>
  <si>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</si>
  <si>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</si>
  <si>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</si>
  <si>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</si>
  <si>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</si>
  <si>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</si>
  <si>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</si>
  <si>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</si>
  <si>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</si>
  <si>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</si>
  <si>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</si>
  <si>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</si>
  <si>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</si>
  <si>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</si>
  <si>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</si>
  <si>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</si>
  <si>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</si>
  <si>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</si>
  <si>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</si>
  <si>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</si>
  <si>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</si>
  <si>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</si>
  <si>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</si>
  <si>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</si>
  <si>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</si>
  <si>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</si>
  <si>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</si>
  <si>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</si>
  <si>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</si>
  <si>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</si>
  <si>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</si>
  <si>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</si>
  <si>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</si>
  <si>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</si>
  <si>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</si>
  <si>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</si>
  <si>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</si>
  <si>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</si>
  <si>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</si>
  <si>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</si>
  <si>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</si>
  <si>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</si>
  <si>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</si>
  <si>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</si>
  <si>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</si>
  <si>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</si>
  <si>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</si>
  <si>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</si>
  <si>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</si>
  <si>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</si>
  <si>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</si>
  <si>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</si>
  <si>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</si>
  <si>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</si>
  <si>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</si>
  <si>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</si>
  <si>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</si>
  <si>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</si>
  <si>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</si>
  <si>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</si>
  <si>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</si>
  <si>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</si>
  <si>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</si>
  <si>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</si>
  <si>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</si>
  <si>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</si>
  <si>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</si>
  <si>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</si>
  <si>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</si>
  <si>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</si>
  <si>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</si>
  <si>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</si>
  <si>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</si>
  <si>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</si>
  <si>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</si>
  <si>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</si>
  <si>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</si>
  <si>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</si>
  <si>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</si>
  <si>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</si>
  <si>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</si>
  <si>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</si>
  <si>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</si>
  <si>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</si>
  <si>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</si>
  <si>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</si>
  <si>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</si>
  <si>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</si>
  <si>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</si>
  <si>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</si>
  <si>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</si>
  <si>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</si>
  <si>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</si>
  <si>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</si>
  <si>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</si>
  <si>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</si>
  <si>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</si>
  <si>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</si>
  <si>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</si>
  <si>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</si>
  <si>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</si>
  <si>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</si>
  <si>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</si>
  <si>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</si>
  <si>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</si>
  <si>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</si>
  <si>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</si>
  <si>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</si>
  <si>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</si>
  <si>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</si>
  <si>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</si>
  <si>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</si>
  <si>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</si>
  <si>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</si>
  <si>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</si>
  <si>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</si>
  <si>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</si>
  <si>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</si>
  <si>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</si>
  <si>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</si>
  <si>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</si>
  <si>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</si>
  <si>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</si>
  <si>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</si>
  <si>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</si>
  <si>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</si>
  <si>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</si>
  <si>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</si>
  <si>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</si>
  <si>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</si>
  <si>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</si>
  <si>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</si>
  <si>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</si>
  <si>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</si>
  <si>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</si>
  <si>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</si>
  <si>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</si>
  <si>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</si>
  <si>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</si>
  <si>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</si>
  <si>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</si>
  <si>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</si>
  <si>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</si>
  <si>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</si>
  <si>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</si>
  <si>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</si>
  <si>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</si>
  <si>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</si>
  <si>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</si>
  <si>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</si>
  <si>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</si>
  <si>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</si>
  <si>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</si>
  <si>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</si>
  <si>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</si>
  <si>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</si>
  <si>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</si>
  <si>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</si>
  <si>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</si>
  <si>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</si>
  <si>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</si>
  <si>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</si>
  <si>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</si>
  <si>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</si>
  <si>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</si>
  <si>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</si>
  <si>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</si>
  <si>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</si>
  <si>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</si>
  <si>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</si>
  <si>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</si>
  <si>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</si>
  <si>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</si>
  <si>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</si>
  <si>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</si>
  <si>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</si>
  <si>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</si>
  <si>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</si>
  <si>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</si>
  <si>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</si>
  <si>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</si>
  <si>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</si>
  <si>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</si>
  <si>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</si>
  <si>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</si>
  <si>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</si>
  <si>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</si>
  <si>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</si>
  <si>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</si>
  <si>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</si>
  <si>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</si>
  <si>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</si>
  <si>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</si>
  <si>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</si>
  <si>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</si>
  <si>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</si>
  <si>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</si>
  <si>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</si>
  <si>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</si>
  <si>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</si>
  <si>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</si>
  <si>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</si>
  <si>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</si>
  <si>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</si>
  <si>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</si>
  <si>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</si>
  <si>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</si>
  <si>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</si>
  <si>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</si>
  <si>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</si>
  <si>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</si>
  <si>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</si>
  <si>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</si>
  <si>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</si>
  <si>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</si>
  <si>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</si>
  <si>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</si>
  <si>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</si>
  <si>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</si>
  <si>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</si>
  <si>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</si>
  <si>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</si>
  <si>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</si>
  <si>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</si>
  <si>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</si>
  <si>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</si>
  <si>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</si>
  <si>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</si>
  <si>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</si>
  <si>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</si>
  <si>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</si>
  <si>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</si>
  <si>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</si>
  <si>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</si>
  <si>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</si>
  <si>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</si>
  <si>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</si>
  <si>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</si>
  <si>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</si>
  <si>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</si>
  <si>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</si>
  <si>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</si>
  <si>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</si>
  <si>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</si>
  <si>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</si>
  <si>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</si>
  <si>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</si>
  <si>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</si>
  <si>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</si>
  <si>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</si>
  <si>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</si>
  <si>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</si>
  <si>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</si>
  <si>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</si>
  <si>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</si>
  <si>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</si>
  <si>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</si>
  <si>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</si>
  <si>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</si>
  <si>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</si>
  <si>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</si>
  <si>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</si>
  <si>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</si>
  <si>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</si>
  <si>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</si>
  <si>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</si>
  <si>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</si>
  <si>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</si>
  <si>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</si>
  <si>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</si>
  <si>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</si>
  <si>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</si>
  <si>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</si>
  <si>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</si>
  <si>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</si>
  <si>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</si>
  <si>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</si>
  <si>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</si>
  <si>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</si>
  <si>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</si>
  <si>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</si>
  <si>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</si>
  <si>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</si>
  <si>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</si>
  <si>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</si>
  <si>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</si>
  <si>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</si>
  <si>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</si>
  <si>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</si>
  <si>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</si>
  <si>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</si>
  <si>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</si>
  <si>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</si>
  <si>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</si>
  <si>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</si>
  <si>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</si>
  <si>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</si>
  <si>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</si>
  <si>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</si>
  <si>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</si>
  <si>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</si>
  <si>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</si>
  <si>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</si>
  <si>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</si>
  <si>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</si>
  <si>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</si>
  <si>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</si>
  <si>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</si>
  <si>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</si>
  <si>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</si>
  <si>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</si>
  <si>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</si>
  <si>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</si>
  <si>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</si>
  <si>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</si>
  <si>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</si>
  <si>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</si>
  <si>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</si>
  <si>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</si>
  <si>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</si>
  <si>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</si>
  <si>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</si>
  <si>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</si>
  <si>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</si>
  <si>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</si>
  <si>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</si>
  <si>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</si>
  <si>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</si>
  <si>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</si>
  <si>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</si>
  <si>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</si>
  <si>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</si>
  <si>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</si>
  <si>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</si>
  <si>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</si>
  <si>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</si>
  <si>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</si>
  <si>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</si>
  <si>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</si>
  <si>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</si>
  <si>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</si>
  <si>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</si>
  <si>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</si>
  <si>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</si>
  <si>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</si>
  <si>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</si>
  <si>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</si>
  <si>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</si>
  <si>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</si>
  <si>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</si>
  <si>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</si>
  <si>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</si>
  <si>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</si>
  <si>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</si>
  <si>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</si>
  <si>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</si>
  <si>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</si>
  <si>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</si>
  <si>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</si>
  <si>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</si>
  <si>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</si>
  <si>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</si>
  <si>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</si>
  <si>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</si>
  <si>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</si>
  <si>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</si>
  <si>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</si>
  <si>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</si>
  <si>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</si>
  <si>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</si>
  <si>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</si>
  <si>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</si>
  <si>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</si>
  <si>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</si>
  <si>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</si>
  <si>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</si>
  <si>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</si>
  <si>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</si>
  <si>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</si>
  <si>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</si>
  <si>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</si>
  <si>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</si>
  <si>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</si>
  <si>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</si>
  <si>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</si>
  <si>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</si>
  <si>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</si>
  <si>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</si>
  <si>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</si>
  <si>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</si>
  <si>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</si>
  <si>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</si>
  <si>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</si>
  <si>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</si>
  <si>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</si>
  <si>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</si>
  <si>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</si>
  <si>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</si>
  <si>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</si>
  <si>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</si>
  <si>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</si>
  <si>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</si>
  <si>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</si>
  <si>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</si>
  <si>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</si>
  <si>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</si>
  <si>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</si>
  <si>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</si>
  <si>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</si>
  <si>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</si>
  <si>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</si>
  <si>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</si>
  <si>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</si>
  <si>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</si>
  <si>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</si>
  <si>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</si>
  <si>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</si>
  <si>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</si>
  <si>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</si>
  <si>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</si>
  <si>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</si>
  <si>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</si>
  <si>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</si>
  <si>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</si>
  <si>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</si>
  <si>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</si>
  <si>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</si>
  <si>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</si>
  <si>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</si>
  <si>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</si>
  <si>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</si>
  <si>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</si>
  <si>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</si>
  <si>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</si>
  <si>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</si>
  <si>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</si>
  <si>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</si>
  <si>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</si>
  <si>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</si>
  <si>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</si>
  <si>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</si>
  <si>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</si>
  <si>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</si>
  <si>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</si>
  <si>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</si>
  <si>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</si>
  <si>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</si>
  <si>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</si>
  <si>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</si>
  <si>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</si>
  <si>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</si>
  <si>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</si>
  <si>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</si>
  <si>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</si>
  <si>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</si>
  <si>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</si>
  <si>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</si>
  <si>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</si>
  <si>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</si>
  <si>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</si>
  <si>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</si>
  <si>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</si>
  <si>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</si>
  <si>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</si>
  <si>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</si>
  <si>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</si>
  <si>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</si>
  <si>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</si>
  <si>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</si>
  <si>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</si>
  <si>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</si>
  <si>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</si>
  <si>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</si>
  <si>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</si>
  <si>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</si>
  <si>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</si>
  <si>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</si>
  <si>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</si>
  <si>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</si>
  <si>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</si>
  <si>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</si>
  <si>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</si>
  <si>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</si>
  <si>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</si>
  <si>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</si>
  <si>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</si>
  <si>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</si>
  <si>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</si>
  <si>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</si>
  <si>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</si>
  <si>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</si>
  <si>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</si>
  <si>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</si>
  <si>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</si>
  <si>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</si>
  <si>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</si>
  <si>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</si>
  <si>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</si>
  <si>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</si>
  <si>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</si>
  <si>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</si>
  <si>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</si>
  <si>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</si>
  <si>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</si>
  <si>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</si>
  <si>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</si>
  <si>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</si>
  <si>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</si>
  <si>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</si>
  <si>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</si>
  <si>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</si>
  <si>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</si>
  <si>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</si>
  <si>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</si>
  <si>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</si>
  <si>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</si>
  <si>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</si>
  <si>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</si>
  <si>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</si>
  <si>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</si>
  <si>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</si>
  <si>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</si>
  <si>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</si>
  <si>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</si>
  <si>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</si>
  <si>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</si>
  <si>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</si>
  <si>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</si>
  <si>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</si>
  <si>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</si>
  <si>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</si>
  <si>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</si>
  <si>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</si>
  <si>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</si>
  <si>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</si>
  <si>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</si>
  <si>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</si>
  <si>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</si>
  <si>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</si>
  <si>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</si>
  <si>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</si>
  <si>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</si>
  <si>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</si>
  <si>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</si>
  <si>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</si>
  <si>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</si>
  <si>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</si>
  <si>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</si>
  <si>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</si>
  <si>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</si>
  <si>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</si>
  <si>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</si>
  <si>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</si>
  <si>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</si>
  <si>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</si>
  <si>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</si>
  <si>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</si>
  <si>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</si>
  <si>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</si>
  <si>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</si>
  <si>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</si>
  <si>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</si>
  <si>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</si>
  <si>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</si>
  <si>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</si>
  <si>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</si>
  <si>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</si>
  <si>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</si>
  <si>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</si>
  <si>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</si>
  <si>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</si>
  <si>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</si>
  <si>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</si>
  <si>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</si>
  <si>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</si>
  <si>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</si>
  <si>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</si>
  <si>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</si>
  <si>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</si>
  <si>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</si>
  <si>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</si>
  <si>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</si>
  <si>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</si>
  <si>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</si>
  <si>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</si>
  <si>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</si>
  <si>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</si>
  <si>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</si>
  <si>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</si>
  <si>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</si>
  <si>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</si>
  <si>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</si>
  <si>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</si>
  <si>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</si>
  <si>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</si>
  <si>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</si>
  <si>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</si>
  <si>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</si>
  <si>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</si>
  <si>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</si>
  <si>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</si>
  <si>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</si>
  <si>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</si>
  <si>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</si>
  <si>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</si>
  <si>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</si>
  <si>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</si>
  <si>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</si>
  <si>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</si>
  <si>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</si>
  <si>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</si>
  <si>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</si>
  <si>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</si>
  <si>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</si>
  <si>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</si>
  <si>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</si>
  <si>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</si>
  <si>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</si>
  <si>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</si>
  <si>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</si>
  <si>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</si>
  <si>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</si>
  <si>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</si>
  <si>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</si>
  <si>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</si>
  <si>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</si>
  <si>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</si>
  <si>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</si>
  <si>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</si>
  <si>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</si>
  <si>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</si>
  <si>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</si>
  <si>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</si>
  <si>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</si>
  <si>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</si>
  <si>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</si>
  <si>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</si>
  <si>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</si>
  <si>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</si>
  <si>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</si>
  <si>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</si>
  <si>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</si>
  <si>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</si>
  <si>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</si>
  <si>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</si>
  <si>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</si>
  <si>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</si>
  <si>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</si>
  <si>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</si>
  <si>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</si>
  <si>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</si>
  <si>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</si>
  <si>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</si>
  <si>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</si>
  <si>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</si>
  <si>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</si>
  <si>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</si>
  <si>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</si>
  <si>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</si>
  <si>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</si>
  <si>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</si>
  <si>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</si>
  <si>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</si>
  <si>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</si>
  <si>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</si>
  <si>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</si>
  <si>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</si>
  <si>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</si>
  <si>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</si>
  <si>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</si>
  <si>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</si>
  <si>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</si>
  <si>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</si>
  <si>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</si>
  <si>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</si>
  <si>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</si>
  <si>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</si>
  <si>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</si>
  <si>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</si>
  <si>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</si>
  <si>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</si>
  <si>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</si>
  <si>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</si>
  <si>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</si>
  <si>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</si>
  <si>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</si>
  <si>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</si>
  <si>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</si>
  <si>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</si>
  <si>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</si>
  <si>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</si>
  <si>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</si>
  <si>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</si>
  <si>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</si>
  <si>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</si>
  <si>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</si>
  <si>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</si>
  <si>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</si>
  <si>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</si>
  <si>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</si>
  <si>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</si>
  <si>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</si>
  <si>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</si>
  <si>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</si>
  <si>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</si>
  <si>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</si>
  <si>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</si>
  <si>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</si>
  <si>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</si>
  <si>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</si>
  <si>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</si>
  <si>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</si>
  <si>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</si>
  <si>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</si>
  <si>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</si>
  <si>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</si>
  <si>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</si>
  <si>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</si>
  <si>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</si>
  <si>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</si>
  <si>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</si>
  <si>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</si>
  <si>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</si>
  <si>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</si>
  <si>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</si>
  <si>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</si>
  <si>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</si>
  <si>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</si>
  <si>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</si>
  <si>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</si>
  <si>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</si>
  <si>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</si>
  <si>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</si>
  <si>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</si>
  <si>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</si>
  <si>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</si>
  <si>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</si>
  <si>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</si>
  <si>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</si>
  <si>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</si>
  <si>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</si>
  <si>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</si>
  <si>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</si>
  <si>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</si>
  <si>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</si>
  <si>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</si>
  <si>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</si>
  <si>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</si>
  <si>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</si>
  <si>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</si>
  <si>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</si>
  <si>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</si>
  <si>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</si>
  <si>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</si>
  <si>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</si>
  <si>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</si>
  <si>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</si>
  <si>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</si>
  <si>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</si>
  <si>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</si>
  <si>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</si>
  <si>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</si>
  <si>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</si>
  <si>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</si>
  <si>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</si>
  <si>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</si>
  <si>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</si>
  <si>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</si>
  <si>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</si>
  <si>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</si>
  <si>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</si>
  <si>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</si>
  <si>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</si>
  <si>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</si>
  <si>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</si>
  <si>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</si>
  <si>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</si>
  <si>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</si>
  <si>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</si>
  <si>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</si>
  <si>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</si>
  <si>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</si>
  <si>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</si>
  <si>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</si>
  <si>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</si>
  <si>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</si>
  <si>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</si>
  <si>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</si>
  <si>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</si>
  <si>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</si>
  <si>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</si>
  <si>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</si>
  <si>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</si>
  <si>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</si>
  <si>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</si>
  <si>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</si>
  <si>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</si>
  <si>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</si>
  <si>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</si>
  <si>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</si>
  <si>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</si>
  <si>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</si>
  <si>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</si>
  <si>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</si>
  <si>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</si>
  <si>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</si>
  <si>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</si>
  <si>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</si>
  <si>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</si>
  <si>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</si>
  <si>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</si>
  <si>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</si>
  <si>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</si>
  <si>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</si>
  <si>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</si>
  <si>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</si>
  <si>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</si>
  <si>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</si>
  <si>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</si>
  <si>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</si>
  <si>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</si>
  <si>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</si>
  <si>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</si>
  <si>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</si>
  <si>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</si>
  <si>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</si>
  <si>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</si>
  <si>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</si>
  <si>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</si>
  <si>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</si>
  <si>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</si>
  <si>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</si>
  <si>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</si>
  <si>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</si>
  <si>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</si>
  <si>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</si>
  <si>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</si>
  <si>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</si>
  <si>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</si>
  <si>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</si>
  <si>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</si>
  <si>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</si>
  <si>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</si>
  <si>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</si>
  <si>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</si>
  <si>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</si>
  <si>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</si>
  <si>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</si>
  <si>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</si>
  <si>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</si>
  <si>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</si>
  <si>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</si>
  <si>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</si>
  <si>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</si>
  <si>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</si>
  <si>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</si>
  <si>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</si>
  <si>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</si>
  <si>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</si>
  <si>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</si>
  <si>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</si>
  <si>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</si>
  <si>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</si>
  <si>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</si>
  <si>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</si>
  <si>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</si>
  <si>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</si>
  <si>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</si>
  <si>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</si>
  <si>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</si>
  <si>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</si>
  <si>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</si>
  <si>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</si>
  <si>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</si>
  <si>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</si>
  <si>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</si>
  <si>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</si>
  <si>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</si>
  <si>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</si>
  <si>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</si>
  <si>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</si>
  <si>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</si>
  <si>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</si>
  <si>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</si>
  <si>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</si>
  <si>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</si>
  <si>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</si>
  <si>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</si>
  <si>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</si>
  <si>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</si>
  <si>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</si>
  <si>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</si>
  <si>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</si>
  <si>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</si>
  <si>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</si>
  <si>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</si>
  <si>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</si>
  <si>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</si>
  <si>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</si>
  <si>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</si>
  <si>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</si>
  <si>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</si>
  <si>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</si>
  <si>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</si>
  <si>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</si>
  <si>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</si>
  <si>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</si>
  <si>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</si>
  <si>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</si>
  <si>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</si>
  <si>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</si>
  <si>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</si>
  <si>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</si>
  <si>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</si>
  <si>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</si>
  <si>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</si>
  <si>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</si>
  <si>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</si>
  <si>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</si>
  <si>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</si>
  <si>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</si>
  <si>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</si>
  <si>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</si>
  <si>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</si>
  <si>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</si>
  <si>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</si>
  <si>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</si>
  <si>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</si>
  <si>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</si>
  <si>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</si>
  <si>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</si>
  <si>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</si>
  <si>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</si>
  <si>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</si>
  <si>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</si>
  <si>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</si>
  <si>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</si>
  <si>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</si>
  <si>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</si>
  <si>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</si>
  <si>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</si>
  <si>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</si>
  <si>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</si>
  <si>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</si>
  <si>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</si>
  <si>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</si>
  <si>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</si>
  <si>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</si>
  <si>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</si>
  <si>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</si>
  <si>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</si>
  <si>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</si>
  <si>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</si>
  <si>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</si>
  <si>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</si>
  <si>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</si>
  <si>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</si>
  <si>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</si>
  <si>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</si>
  <si>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</si>
  <si>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</si>
  <si>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</si>
  <si>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</si>
  <si>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</si>
  <si>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</si>
  <si>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</si>
  <si>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</si>
  <si>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</si>
  <si>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</si>
  <si>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</si>
  <si>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</si>
  <si>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</si>
  <si>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</si>
  <si>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</si>
  <si>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</si>
  <si>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</si>
  <si>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</si>
  <si>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</si>
  <si>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</si>
  <si>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</si>
  <si>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</si>
  <si>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</si>
  <si>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</si>
  <si>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</si>
  <si>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</si>
  <si>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</si>
  <si>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</si>
  <si>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</si>
  <si>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</si>
  <si>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</si>
  <si>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</si>
  <si>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</si>
  <si>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</si>
  <si>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</si>
  <si>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</si>
  <si>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</si>
  <si>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</si>
  <si>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</si>
  <si>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</si>
  <si>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</si>
  <si>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</si>
  <si>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</si>
  <si>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</si>
  <si>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</si>
  <si>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</si>
  <si>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</si>
  <si>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</si>
  <si>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</si>
  <si>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</si>
  <si>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</si>
  <si>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</si>
  <si>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</si>
  <si>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</si>
  <si>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</si>
  <si>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</si>
  <si>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</si>
  <si>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</si>
  <si>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</si>
  <si>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</si>
  <si>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</si>
  <si>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</si>
  <si>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</si>
  <si>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</si>
  <si>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</si>
  <si>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</si>
  <si>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</si>
  <si>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</si>
  <si>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</si>
  <si>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</si>
  <si>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</si>
  <si>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</si>
  <si>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</si>
  <si>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</si>
  <si>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</si>
  <si>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</si>
  <si>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</si>
  <si>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</si>
  <si>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</si>
  <si>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</si>
  <si>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</si>
  <si>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</si>
  <si>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</si>
  <si>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</si>
  <si>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</si>
  <si>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</si>
  <si>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</si>
  <si>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</si>
  <si>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</si>
  <si>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</si>
  <si>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</si>
  <si>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</si>
  <si>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</si>
  <si>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</si>
  <si>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</si>
  <si>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</si>
  <si>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</si>
  <si>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</si>
  <si>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</si>
  <si>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</si>
  <si>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</si>
  <si>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</si>
  <si>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</si>
  <si>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</si>
  <si>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</si>
  <si>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</si>
  <si>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</si>
  <si>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</si>
  <si>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</si>
  <si>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</si>
  <si>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</si>
  <si>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</si>
  <si>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</si>
  <si>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</si>
  <si>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</si>
  <si>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</si>
  <si>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</si>
  <si>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</si>
  <si>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</si>
  <si>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</si>
  <si>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</si>
  <si>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</si>
  <si>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</si>
  <si>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</si>
  <si>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</si>
  <si>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</si>
  <si>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</si>
  <si>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</si>
  <si>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</si>
  <si>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</si>
  <si>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</si>
  <si>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</si>
  <si>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</si>
  <si>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</si>
  <si>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</si>
  <si>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</si>
  <si>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</si>
  <si>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</si>
  <si>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</si>
  <si>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</si>
  <si>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</si>
  <si>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</si>
  <si>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</si>
  <si>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</si>
  <si>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</si>
  <si>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</si>
  <si>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</si>
  <si>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</si>
  <si>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</si>
  <si>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</si>
  <si>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</si>
  <si>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</si>
  <si>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</si>
  <si>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</si>
  <si>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</si>
  <si>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</si>
  <si>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</si>
  <si>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</si>
  <si>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</si>
  <si>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</si>
  <si>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</si>
  <si>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</si>
  <si>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</si>
  <si>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</si>
  <si>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</si>
  <si>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</si>
  <si>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</si>
  <si>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</si>
  <si>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</si>
  <si>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</si>
  <si>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</si>
  <si>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</si>
  <si>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</si>
  <si>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</si>
  <si>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</si>
  <si>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</si>
  <si>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</si>
  <si>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</si>
  <si>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</si>
  <si>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</si>
  <si>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</si>
  <si>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</si>
  <si>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</si>
  <si>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</si>
  <si>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</si>
  <si>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</si>
  <si>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</si>
  <si>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</si>
  <si>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</si>
  <si>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</si>
  <si>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</si>
  <si>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</si>
  <si>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</si>
  <si>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</si>
  <si>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</si>
  <si>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</si>
  <si>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</si>
  <si>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</si>
  <si>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</si>
  <si>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</si>
  <si>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</si>
  <si>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</si>
  <si>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</si>
  <si>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</si>
  <si>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</si>
  <si>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</si>
  <si>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</si>
  <si>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</si>
  <si>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</si>
  <si>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</si>
  <si>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</si>
  <si>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</si>
  <si>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</si>
  <si>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</si>
  <si>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</si>
  <si>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</si>
  <si>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</si>
  <si>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</si>
  <si>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</si>
  <si>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</si>
  <si>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</si>
  <si>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</si>
  <si>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</si>
  <si>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</si>
  <si>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</si>
  <si>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</si>
  <si>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</si>
  <si>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</si>
  <si>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</si>
  <si>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</si>
  <si>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</si>
  <si>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</si>
  <si>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</si>
  <si>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</si>
  <si>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</si>
  <si>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</si>
  <si>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</si>
  <si>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</si>
  <si>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</si>
  <si>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</si>
  <si>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</si>
  <si>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</si>
  <si>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</si>
  <si>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</si>
  <si>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</si>
  <si>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</si>
  <si>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</si>
  <si>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</si>
  <si>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</si>
  <si>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</si>
  <si>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</si>
  <si>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</si>
  <si>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</si>
  <si>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</si>
  <si>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</si>
  <si>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</si>
  <si>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</si>
  <si>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</si>
  <si>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</si>
  <si>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</si>
  <si>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</si>
  <si>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</si>
  <si>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</si>
  <si>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</si>
  <si>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</si>
  <si>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</si>
  <si>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</si>
  <si>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</si>
  <si>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</si>
  <si>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</si>
  <si>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</si>
  <si>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</si>
  <si>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</si>
  <si>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</si>
  <si>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</si>
  <si>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</si>
  <si>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</si>
  <si>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</si>
  <si>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</si>
  <si>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</si>
  <si>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</si>
  <si>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</si>
  <si>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</si>
  <si>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</si>
  <si>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</si>
  <si>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</si>
  <si>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</si>
  <si>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</si>
  <si>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</si>
  <si>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</si>
  <si>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</si>
  <si>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</si>
  <si>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</si>
  <si>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</si>
  <si>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</si>
  <si>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</si>
  <si>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</si>
  <si>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</si>
  <si>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</si>
  <si>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</si>
  <si>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</si>
  <si>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</si>
  <si>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</si>
  <si>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</si>
  <si>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</si>
  <si>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</si>
  <si>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</si>
  <si>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</si>
  <si>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</si>
  <si>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</si>
  <si>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</si>
  <si>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</si>
  <si>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</si>
  <si>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</si>
  <si>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</si>
  <si>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</si>
  <si>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</si>
  <si>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</si>
  <si>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</si>
  <si>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</si>
  <si>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</si>
  <si>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</si>
  <si>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</si>
  <si>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</si>
  <si>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</si>
  <si>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</si>
  <si>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</si>
  <si>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</si>
  <si>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</si>
  <si>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</si>
  <si>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</si>
  <si>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</si>
  <si>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</si>
  <si>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</si>
  <si>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</si>
  <si>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</si>
  <si>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</si>
  <si>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</si>
  <si>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</si>
  <si>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</si>
  <si>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</si>
  <si>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</si>
  <si>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</si>
  <si>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</si>
  <si>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</si>
  <si>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</si>
  <si>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</si>
  <si>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</si>
  <si>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</si>
  <si>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</si>
  <si>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</si>
  <si>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</si>
  <si>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</si>
  <si>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</si>
  <si>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</si>
  <si>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</si>
  <si>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</si>
  <si>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</si>
  <si>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</si>
  <si>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</si>
  <si>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</si>
  <si>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</si>
  <si>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</si>
  <si>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</si>
  <si>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</si>
  <si>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</si>
  <si>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</si>
  <si>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</si>
  <si>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</si>
  <si>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</si>
  <si>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</si>
  <si>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</si>
  <si>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</si>
  <si>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</si>
  <si>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</si>
  <si>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</si>
  <si>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</si>
  <si>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</si>
  <si>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</si>
  <si>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</si>
  <si>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</si>
  <si>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</si>
  <si>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</si>
  <si>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</si>
  <si>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</si>
  <si>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</si>
  <si>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</si>
  <si>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</si>
  <si>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</si>
  <si>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</si>
  <si>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</si>
  <si>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</si>
  <si>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</si>
  <si>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</si>
  <si>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</si>
  <si>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</si>
  <si>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</si>
  <si>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</si>
  <si>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</si>
  <si>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</si>
  <si>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</si>
  <si>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</si>
  <si>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</si>
  <si>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</si>
  <si>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</si>
  <si>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</si>
  <si>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</si>
  <si>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</si>
  <si>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</si>
  <si>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</si>
  <si>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</si>
  <si>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</si>
  <si>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</si>
  <si>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</si>
  <si>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</si>
  <si>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</si>
  <si>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</si>
  <si>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</si>
  <si>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</si>
  <si>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</si>
  <si>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</si>
  <si>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</si>
  <si>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</si>
  <si>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</si>
  <si>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</si>
  <si>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</si>
  <si>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</si>
  <si>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</si>
  <si>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</si>
  <si>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</si>
  <si>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</si>
  <si>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</si>
  <si>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</si>
  <si>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</si>
  <si>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</si>
  <si>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</si>
  <si>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</si>
  <si>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</si>
  <si>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</si>
  <si>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</si>
  <si>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</si>
  <si>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</si>
  <si>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</si>
  <si>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</si>
  <si>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</si>
  <si>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</si>
  <si>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</si>
  <si>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</si>
  <si>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</si>
  <si>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</si>
  <si>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</si>
  <si>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</si>
  <si>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</si>
  <si>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</si>
  <si>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</si>
  <si>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</si>
  <si>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</si>
  <si>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</si>
  <si>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</si>
  <si>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</si>
  <si>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</si>
  <si>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</si>
  <si>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</si>
  <si>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</si>
  <si>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</si>
  <si>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</si>
  <si>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</si>
  <si>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</si>
  <si>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</si>
  <si>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</si>
  <si>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</si>
  <si>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</si>
  <si>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</si>
  <si>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</si>
  <si>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</si>
  <si>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</si>
  <si>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</si>
  <si>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</si>
  <si>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</si>
  <si>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</si>
  <si>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</si>
  <si>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</si>
  <si>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</si>
  <si>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</si>
  <si>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</si>
  <si>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</si>
  <si>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</si>
  <si>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</si>
  <si>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</si>
  <si>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</si>
  <si>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</si>
  <si>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</si>
  <si>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</si>
  <si>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</si>
  <si>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</si>
  <si>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</si>
  <si>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</si>
  <si>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</si>
  <si>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</si>
  <si>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</si>
  <si>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</si>
  <si>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</si>
  <si>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</si>
  <si>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</si>
  <si>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</si>
  <si>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</si>
  <si>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</si>
  <si>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</si>
  <si>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</si>
  <si>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</si>
  <si>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</si>
  <si>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</si>
  <si>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</si>
  <si>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</si>
  <si>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</si>
  <si>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</si>
  <si>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</si>
  <si>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</si>
  <si>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</si>
  <si>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</si>
  <si>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</si>
  <si>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</si>
  <si>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</si>
  <si>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</si>
  <si>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</si>
  <si>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</si>
  <si>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</si>
  <si>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</si>
  <si>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</si>
  <si>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</si>
  <si>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</si>
  <si>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</si>
  <si>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</si>
  <si>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</si>
  <si>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</si>
  <si>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</si>
  <si>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</si>
  <si>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</si>
  <si>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</si>
  <si>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</si>
  <si>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</si>
  <si>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</si>
  <si>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</si>
  <si>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</si>
  <si>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</si>
  <si>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</si>
  <si>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</si>
  <si>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</si>
  <si>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</si>
  <si>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</si>
  <si>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</si>
  <si>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</si>
  <si>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</si>
  <si>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</si>
  <si>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</si>
  <si>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</si>
  <si>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</si>
  <si>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</si>
  <si>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</si>
  <si>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</si>
  <si>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</si>
  <si>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</si>
  <si>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</si>
  <si>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</si>
  <si>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</si>
  <si>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</si>
  <si>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</si>
  <si>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</si>
  <si>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</si>
  <si>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</si>
  <si>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</si>
  <si>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</si>
  <si>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</si>
  <si>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</si>
  <si>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</si>
  <si>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</si>
  <si>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</si>
  <si>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</si>
  <si>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</si>
  <si>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</si>
  <si>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</si>
  <si>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</si>
  <si>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</si>
  <si>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</si>
  <si>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</si>
  <si>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</si>
  <si>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</si>
  <si>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</si>
  <si>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</si>
  <si>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</si>
  <si>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</si>
  <si>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</si>
  <si>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</si>
  <si>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</si>
  <si>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</si>
  <si>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</si>
  <si>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</si>
  <si>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</si>
  <si>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</si>
  <si>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</si>
  <si>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</si>
  <si>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</si>
  <si>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</si>
  <si>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</si>
  <si>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</si>
  <si>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</si>
  <si>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</si>
  <si>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</si>
  <si>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</si>
  <si>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</si>
  <si>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</si>
  <si>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</si>
  <si>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</si>
  <si>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</si>
  <si>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</si>
  <si>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</si>
  <si>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</si>
  <si>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</si>
  <si>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</si>
  <si>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</si>
  <si>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</si>
  <si>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</si>
  <si>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</si>
  <si>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</si>
  <si>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</si>
  <si>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</si>
  <si>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</si>
  <si>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</si>
  <si>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</si>
  <si>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</si>
  <si>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</si>
  <si>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</si>
  <si>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</si>
  <si>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</si>
  <si>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</si>
  <si>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</si>
  <si>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</si>
  <si>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</si>
  <si>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</si>
  <si>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</si>
  <si>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</si>
  <si>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</si>
  <si>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</si>
  <si>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</si>
  <si>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</si>
  <si>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</si>
  <si>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</si>
  <si>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</si>
  <si>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</si>
  <si>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</si>
  <si>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</si>
  <si>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</si>
  <si>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</si>
  <si>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</si>
  <si>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</si>
  <si>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</si>
  <si>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</si>
  <si>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</si>
  <si>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</si>
  <si>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</si>
  <si>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</si>
  <si>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</si>
  <si>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</si>
  <si>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</si>
  <si>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</si>
  <si>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</si>
  <si>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</si>
  <si>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</si>
  <si>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</si>
  <si>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</si>
  <si>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</si>
  <si>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</si>
  <si>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</si>
  <si>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</si>
  <si>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</si>
  <si>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</si>
  <si>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</si>
  <si>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</si>
  <si>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</si>
  <si>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</si>
  <si>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</si>
  <si>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</si>
  <si>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</si>
  <si>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</si>
  <si>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</si>
  <si>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</si>
  <si>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</si>
  <si>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</si>
  <si>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</si>
  <si>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</si>
  <si>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</si>
  <si>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</si>
  <si>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</si>
  <si>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</si>
  <si>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</si>
  <si>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</si>
  <si>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</si>
  <si>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</si>
  <si>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</si>
  <si>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</si>
  <si>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</si>
  <si>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</si>
  <si>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</si>
  <si>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</si>
  <si>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</si>
  <si>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</si>
  <si>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</si>
  <si>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</si>
  <si>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</si>
  <si>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</si>
  <si>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</si>
  <si>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</si>
  <si>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</si>
  <si>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</si>
  <si>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</si>
  <si>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</si>
  <si>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</si>
  <si>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</si>
  <si>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</si>
  <si>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</si>
  <si>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</si>
  <si>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</si>
  <si>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</si>
  <si>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</si>
  <si>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</si>
  <si>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</si>
  <si>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</si>
  <si>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</si>
  <si>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</si>
  <si>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</si>
  <si>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</si>
  <si>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</si>
  <si>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</si>
  <si>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</si>
  <si>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</si>
  <si>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</si>
  <si>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</si>
  <si>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</si>
  <si>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</si>
  <si>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</si>
  <si>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</si>
  <si>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</si>
  <si>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</si>
  <si>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</si>
  <si>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</si>
  <si>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</si>
  <si>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</si>
  <si>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</si>
  <si>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</si>
  <si>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</si>
  <si>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</si>
  <si>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</si>
  <si>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</si>
  <si>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</si>
  <si>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</si>
  <si>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</si>
  <si>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</si>
  <si>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</si>
  <si>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</si>
  <si>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</si>
  <si>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</si>
  <si>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</si>
  <si>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</si>
  <si>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</si>
  <si>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</si>
  <si>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</si>
  <si>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</si>
  <si>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</si>
  <si>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</si>
  <si>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</si>
  <si>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</si>
  <si>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</si>
  <si>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</si>
  <si>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</si>
  <si>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</si>
  <si>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</si>
  <si>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</si>
  <si>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</si>
  <si>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</si>
  <si>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</si>
  <si>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</si>
  <si>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</si>
  <si>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</si>
  <si>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</si>
  <si>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</si>
  <si>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</si>
  <si>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</si>
  <si>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</si>
  <si>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</si>
  <si>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</si>
  <si>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</si>
  <si>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</si>
  <si>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</si>
  <si>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</si>
  <si>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</si>
  <si>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</si>
  <si>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</si>
  <si>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</si>
  <si>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</si>
  <si>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</si>
  <si>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</si>
  <si>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</si>
  <si>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</si>
  <si>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</si>
  <si>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</si>
  <si>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</si>
  <si>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</si>
  <si>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</si>
  <si>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</si>
  <si>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</si>
  <si>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</si>
  <si>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</si>
  <si>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</si>
  <si>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</si>
  <si>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</si>
  <si>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</si>
  <si>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</si>
  <si>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</si>
  <si>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</si>
  <si>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</si>
  <si>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</si>
  <si>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</si>
  <si>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</si>
  <si>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</si>
  <si>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</si>
  <si>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</si>
  <si>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</si>
  <si>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</si>
  <si>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</si>
  <si>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</si>
  <si>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</si>
  <si>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</si>
  <si>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</si>
  <si>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</si>
  <si>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</si>
  <si>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</si>
  <si>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</si>
  <si>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</si>
  <si>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</si>
  <si>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</si>
  <si>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</si>
  <si>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</si>
  <si>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</si>
  <si>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</si>
  <si>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</si>
  <si>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</si>
  <si>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</si>
  <si>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</si>
  <si>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</si>
  <si>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</si>
  <si>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</si>
  <si>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</si>
  <si>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</si>
  <si>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</si>
  <si>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</si>
  <si>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</si>
  <si>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</si>
  <si>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</si>
  <si>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</si>
  <si>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</si>
  <si>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</si>
  <si>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</si>
  <si>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</si>
  <si>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</si>
  <si>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</si>
  <si>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</si>
  <si>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</si>
  <si>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</si>
  <si>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</si>
  <si>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</si>
  <si>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</si>
  <si>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</si>
  <si>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</si>
  <si>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</si>
  <si>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</si>
  <si>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</si>
  <si>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</si>
  <si>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</si>
  <si>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</si>
  <si>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</si>
  <si>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</si>
  <si>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</si>
  <si>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</si>
  <si>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</si>
  <si>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</si>
  <si>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</si>
  <si>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</si>
  <si>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</si>
  <si>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</si>
  <si>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</si>
  <si>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</si>
  <si>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</si>
  <si>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</si>
  <si>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</si>
  <si>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</si>
  <si>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</si>
  <si>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</si>
  <si>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</si>
  <si>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</si>
  <si>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</si>
  <si>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</si>
  <si>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</si>
  <si>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</si>
  <si>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</si>
  <si>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</si>
  <si>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</si>
  <si>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</si>
  <si>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</si>
  <si>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</si>
  <si>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</si>
  <si>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</si>
  <si>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</si>
  <si>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</si>
  <si>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</si>
  <si>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</si>
  <si>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</si>
  <si>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</si>
  <si>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</si>
  <si>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</si>
  <si>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</si>
  <si>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</si>
  <si>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</si>
  <si>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</si>
  <si>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</si>
  <si>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</si>
  <si>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</si>
  <si>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</si>
  <si>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</si>
  <si>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</si>
  <si>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</si>
  <si>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</si>
  <si>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</si>
  <si>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</si>
  <si>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</si>
  <si>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</si>
  <si>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</si>
  <si>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</si>
  <si>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</si>
  <si>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</si>
  <si>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</si>
  <si>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</si>
  <si>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</si>
  <si>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</si>
  <si>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</si>
  <si>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</si>
  <si>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</si>
  <si>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</si>
  <si>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</si>
  <si>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</si>
  <si>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</si>
  <si>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</si>
  <si>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</si>
  <si>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</si>
  <si>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</si>
  <si>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</si>
  <si>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</si>
  <si>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</si>
  <si>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</si>
  <si>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</si>
  <si>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</si>
  <si>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</si>
  <si>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</si>
  <si>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</si>
  <si>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</si>
  <si>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</si>
  <si>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</si>
  <si>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</si>
  <si>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</si>
  <si>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</si>
  <si>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</si>
  <si>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</si>
  <si>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</si>
  <si>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</si>
  <si>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</si>
  <si>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</si>
  <si>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</si>
  <si>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</si>
  <si>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</si>
  <si>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</si>
  <si>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</si>
  <si>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</si>
  <si>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</si>
  <si>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</si>
  <si>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</si>
  <si>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</si>
  <si>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</si>
  <si>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</si>
  <si>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</si>
  <si>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</si>
  <si>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</si>
  <si>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</si>
  <si>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</si>
  <si>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</si>
  <si>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</si>
  <si>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</si>
  <si>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</si>
  <si>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</si>
  <si>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</si>
  <si>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</si>
  <si>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</si>
  <si>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</si>
  <si>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</si>
  <si>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</si>
  <si>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</si>
  <si>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</si>
  <si>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</si>
  <si>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</si>
  <si>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</si>
  <si>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</si>
  <si>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</si>
  <si>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</si>
  <si>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</si>
  <si>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</si>
  <si>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</si>
  <si>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</si>
  <si>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</si>
  <si>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</si>
  <si>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</si>
  <si>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</si>
  <si>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</si>
  <si>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</si>
  <si>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</si>
  <si>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</si>
  <si>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</si>
  <si>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</si>
  <si>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</si>
  <si>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</si>
  <si>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</si>
  <si>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</si>
  <si>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</si>
  <si>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</si>
  <si>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</si>
  <si>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</si>
  <si>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</si>
  <si>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</si>
  <si>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</si>
  <si>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</si>
  <si>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</si>
  <si>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</si>
  <si>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</si>
  <si>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</si>
  <si>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</si>
  <si>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</si>
  <si>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</si>
  <si>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</si>
  <si>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</si>
  <si>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</si>
  <si>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</si>
  <si>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</si>
  <si>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</si>
  <si>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</si>
  <si>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</si>
  <si>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</si>
  <si>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</si>
  <si>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</si>
  <si>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</si>
  <si>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</si>
  <si>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</si>
  <si>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</si>
  <si>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</si>
  <si>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</si>
  <si>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</si>
  <si>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</si>
  <si>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</si>
  <si>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</si>
  <si>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</si>
  <si>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</si>
  <si>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</si>
  <si>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</si>
  <si>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</si>
  <si>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</si>
  <si>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</si>
  <si>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</si>
  <si>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</si>
  <si>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</si>
  <si>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</si>
  <si>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</si>
  <si>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</si>
  <si>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</si>
  <si>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</si>
  <si>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</si>
  <si>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</si>
  <si>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</si>
  <si>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</si>
  <si>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</si>
  <si>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</si>
  <si>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</si>
  <si>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</si>
  <si>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</si>
  <si>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</si>
  <si>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</si>
  <si>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</si>
  <si>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</si>
  <si>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</si>
  <si>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</si>
  <si>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</si>
  <si>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</si>
  <si>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</si>
  <si>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</si>
  <si>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</si>
  <si>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</si>
  <si>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</si>
  <si>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</si>
  <si>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</si>
  <si>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</si>
  <si>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</si>
  <si>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</si>
  <si>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</si>
  <si>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</si>
  <si>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</si>
  <si>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</si>
  <si>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</si>
  <si>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</si>
  <si>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</si>
  <si>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</si>
  <si>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</si>
  <si>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</si>
  <si>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</si>
  <si>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</si>
  <si>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</si>
  <si>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</si>
  <si>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</si>
  <si>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</si>
  <si>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</si>
  <si>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</si>
  <si>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</si>
  <si>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</si>
  <si>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</si>
  <si>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</si>
  <si>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</si>
  <si>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</si>
  <si>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</si>
  <si>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</si>
  <si>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</si>
  <si>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</si>
  <si>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</si>
  <si>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</si>
  <si>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</si>
  <si>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</si>
  <si>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</si>
  <si>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</si>
  <si>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</si>
  <si>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</si>
  <si>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</si>
  <si>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</si>
  <si>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</si>
  <si>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</si>
  <si>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</si>
  <si>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</si>
  <si>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</si>
  <si>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</si>
  <si>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</si>
  <si>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</si>
  <si>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</si>
  <si>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</si>
  <si>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</si>
  <si>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</si>
  <si>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</si>
  <si>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</si>
  <si>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</si>
  <si>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</si>
  <si>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</si>
  <si>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</si>
  <si>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</si>
  <si>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</si>
  <si>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</si>
  <si>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</si>
  <si>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</si>
  <si>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</si>
  <si>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</si>
  <si>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</si>
  <si>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</si>
  <si>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</si>
  <si>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</si>
  <si>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</si>
  <si>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</si>
  <si>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</si>
  <si>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</si>
  <si>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</si>
  <si>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</si>
  <si>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</si>
  <si>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</si>
  <si>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</si>
  <si>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</si>
  <si>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</si>
  <si>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</si>
  <si>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</si>
  <si>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</si>
  <si>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</si>
  <si>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</si>
  <si>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</si>
  <si>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</si>
  <si>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</si>
  <si>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</si>
  <si>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</si>
  <si>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</si>
  <si>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</si>
  <si>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</si>
  <si>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</si>
  <si>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</si>
  <si>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</si>
  <si>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</si>
  <si>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</si>
  <si>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</si>
  <si>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</si>
  <si>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</si>
  <si>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</si>
  <si>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</si>
  <si>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</si>
  <si>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</si>
  <si>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</si>
  <si>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</si>
  <si>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</si>
  <si>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</si>
  <si>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</si>
  <si>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</si>
  <si>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</si>
  <si>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</si>
  <si>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</si>
  <si>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</si>
  <si>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</si>
  <si>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</si>
  <si>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</si>
  <si>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</si>
  <si>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</si>
  <si>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</si>
  <si>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</si>
  <si>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</si>
  <si>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</si>
  <si>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</si>
  <si>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</si>
  <si>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</si>
  <si>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</si>
  <si>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</si>
  <si>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</si>
  <si>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</si>
  <si>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</si>
  <si>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</si>
  <si>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</si>
  <si>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</si>
  <si>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</si>
  <si>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</si>
  <si>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</si>
  <si>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</si>
  <si>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</si>
  <si>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</si>
  <si>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</si>
  <si>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</si>
  <si>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</si>
  <si>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</si>
  <si>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</si>
  <si>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</si>
  <si>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</si>
  <si>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</si>
  <si>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</si>
  <si>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</si>
  <si>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</si>
  <si>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</si>
  <si>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</si>
  <si>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</si>
  <si>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</si>
  <si>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</si>
  <si>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</si>
  <si>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</si>
  <si>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</si>
  <si>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</si>
  <si>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</si>
  <si>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</si>
  <si>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</si>
  <si>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</si>
  <si>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</si>
  <si>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</si>
  <si>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</si>
  <si>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</si>
  <si>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</si>
  <si>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</si>
  <si>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</si>
  <si>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</si>
  <si>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</si>
  <si>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</si>
  <si>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</si>
  <si>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</si>
  <si>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</si>
  <si>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</si>
  <si>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</si>
  <si>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</si>
  <si>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</si>
  <si>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</si>
  <si>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</si>
  <si>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</si>
  <si>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</si>
  <si>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</si>
  <si>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</si>
  <si>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</si>
  <si>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</si>
  <si>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</si>
  <si>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</si>
  <si>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</si>
  <si>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</si>
  <si>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</si>
  <si>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</si>
  <si>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</si>
  <si>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</si>
  <si>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</si>
  <si>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</si>
  <si>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</si>
  <si>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</si>
  <si>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</si>
  <si>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</si>
  <si>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</si>
  <si>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</si>
  <si>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</si>
  <si>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</si>
  <si>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</si>
  <si>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</si>
  <si>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</si>
  <si>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</si>
  <si>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</si>
  <si>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</si>
  <si>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</si>
  <si>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</si>
  <si>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</si>
  <si>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</si>
  <si>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</si>
  <si>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</si>
  <si>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</si>
  <si>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</si>
  <si>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</si>
  <si>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</si>
  <si>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</si>
  <si>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</si>
  <si>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</si>
  <si>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</si>
  <si>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</si>
  <si>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</si>
  <si>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</si>
  <si>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</si>
  <si>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</si>
  <si>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</si>
  <si>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</si>
  <si>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</si>
  <si>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</si>
  <si>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</si>
  <si>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</si>
  <si>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</si>
  <si>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</si>
  <si>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</si>
  <si>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</si>
  <si>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</si>
  <si>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</si>
  <si>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</si>
  <si>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</si>
  <si>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</si>
  <si>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</si>
  <si>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</si>
  <si>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</si>
  <si>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</si>
  <si>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</si>
  <si>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</si>
  <si>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</si>
  <si>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</si>
  <si>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</si>
  <si>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</si>
  <si>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</si>
  <si>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</si>
  <si>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</si>
  <si>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</si>
  <si>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</si>
  <si>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</si>
  <si>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</si>
  <si>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</si>
  <si>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</si>
  <si>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</si>
  <si>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</si>
  <si>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</si>
  <si>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</si>
  <si>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</si>
  <si>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</si>
  <si>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</si>
  <si>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</si>
  <si>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</si>
  <si>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</si>
  <si>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</si>
  <si>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</si>
  <si>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</si>
  <si>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</si>
  <si>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</si>
  <si>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</si>
  <si>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</si>
  <si>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</si>
  <si>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</si>
  <si>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</si>
  <si>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</si>
  <si>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</si>
  <si>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</si>
  <si>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</si>
  <si>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</si>
  <si>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</si>
  <si>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</si>
  <si>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</si>
  <si>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</si>
  <si>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</si>
  <si>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</si>
  <si>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</si>
  <si>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</si>
  <si>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</si>
  <si>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</si>
  <si>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</si>
  <si>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</si>
  <si>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</si>
  <si>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</si>
  <si>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</si>
  <si>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</si>
  <si>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</si>
  <si>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</si>
  <si>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</si>
  <si>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</si>
  <si>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</si>
  <si>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</si>
  <si>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</si>
  <si>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</si>
  <si>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</si>
  <si>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</si>
  <si>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</si>
  <si>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</si>
  <si>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</si>
  <si>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</si>
  <si>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</si>
  <si>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</si>
  <si>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</si>
  <si>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</si>
  <si>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</si>
  <si>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</si>
  <si>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</si>
  <si>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</si>
  <si>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</si>
  <si>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</si>
  <si>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</si>
  <si>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</si>
  <si>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</si>
  <si>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</si>
  <si>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</si>
  <si>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</si>
  <si>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</si>
  <si>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</si>
  <si>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</si>
  <si>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</si>
  <si>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</si>
  <si>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</si>
  <si>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</si>
  <si>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</si>
  <si>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</si>
  <si>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</si>
  <si>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</si>
  <si>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</si>
  <si>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</si>
  <si>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</si>
  <si>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</si>
  <si>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</si>
  <si>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</si>
  <si>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</si>
  <si>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</si>
  <si>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</si>
  <si>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</si>
  <si>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</si>
  <si>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</si>
  <si>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</si>
  <si>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</si>
  <si>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</si>
  <si>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</si>
  <si>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</si>
  <si>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</si>
  <si>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</si>
  <si>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</si>
  <si>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</si>
  <si>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</si>
  <si>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</si>
  <si>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</si>
  <si>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</si>
  <si>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</si>
  <si>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</si>
  <si>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</si>
  <si>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</si>
  <si>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</si>
  <si>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</si>
  <si>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</si>
  <si>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</si>
  <si>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</si>
  <si>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</si>
  <si>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</si>
  <si>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</si>
  <si>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</si>
  <si>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</si>
  <si>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</si>
  <si>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</si>
  <si>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</si>
  <si>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</si>
  <si>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</si>
  <si>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</si>
  <si>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</si>
  <si>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</si>
  <si>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</si>
  <si>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</si>
  <si>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</si>
  <si>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</si>
  <si>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</si>
  <si>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</si>
  <si>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</si>
  <si>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</si>
  <si>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</si>
  <si>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</si>
  <si>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</si>
  <si>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</si>
  <si>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</si>
  <si>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</si>
  <si>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</si>
  <si>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</si>
  <si>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</si>
  <si>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</si>
  <si>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</si>
  <si>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</si>
  <si>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</si>
  <si>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</si>
  <si>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</si>
  <si>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</si>
  <si>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</si>
  <si>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</si>
  <si>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</si>
  <si>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</si>
  <si>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</si>
  <si>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</si>
  <si>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</si>
  <si>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</si>
  <si>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</si>
  <si>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</si>
  <si>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</si>
  <si>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</si>
  <si>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</si>
  <si>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</si>
  <si>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</si>
  <si>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</si>
  <si>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</si>
  <si>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</si>
  <si>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</si>
  <si>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</si>
  <si>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</si>
  <si>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</si>
  <si>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</si>
  <si>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</si>
  <si>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</si>
  <si>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</si>
  <si>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</si>
  <si>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</si>
  <si>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</si>
  <si>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</si>
  <si>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</si>
  <si>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</si>
  <si>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</si>
  <si>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</si>
  <si>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</si>
  <si>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</si>
  <si>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</si>
  <si>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</si>
  <si>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</si>
  <si>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</si>
  <si>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</si>
  <si>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</si>
  <si>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</si>
  <si>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</si>
  <si>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</si>
  <si>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</si>
  <si>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</si>
  <si>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</si>
  <si>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</si>
  <si>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</si>
  <si>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</si>
  <si>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</si>
  <si>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</si>
  <si>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</si>
  <si>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</si>
  <si>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</si>
  <si>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</si>
  <si>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</si>
  <si>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</si>
  <si>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</si>
  <si>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</si>
  <si>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</si>
  <si>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</si>
  <si>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</si>
  <si>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</si>
  <si>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</si>
  <si>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</si>
  <si>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</si>
  <si>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</si>
  <si>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</si>
  <si>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</si>
  <si>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</si>
  <si>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</si>
  <si>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</si>
  <si>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</si>
  <si>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</si>
  <si>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</si>
  <si>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</si>
  <si>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</si>
  <si>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</si>
  <si>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</si>
  <si>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</si>
  <si>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</si>
  <si>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</si>
  <si>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</si>
  <si>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</si>
  <si>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</si>
  <si>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</si>
  <si>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</si>
  <si>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</si>
  <si>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</si>
  <si>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</si>
  <si>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</si>
  <si>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</si>
  <si>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</si>
  <si>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</si>
  <si>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</si>
  <si>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</si>
  <si>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</si>
  <si>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</si>
  <si>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</si>
  <si>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</si>
  <si>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</si>
  <si>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</si>
  <si>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</si>
  <si>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</si>
  <si>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</si>
  <si>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</si>
  <si>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</si>
  <si>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</si>
  <si>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</si>
  <si>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</si>
  <si>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</si>
  <si>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</si>
  <si>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</si>
  <si>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</si>
  <si>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</si>
  <si>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</si>
  <si>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</si>
  <si>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</si>
  <si>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</si>
  <si>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</si>
  <si>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</si>
  <si>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</si>
  <si>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</si>
  <si>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</si>
  <si>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</si>
  <si>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</si>
  <si>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</si>
  <si>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</si>
  <si>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</si>
  <si>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</si>
  <si>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</si>
  <si>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</si>
  <si>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</si>
  <si>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</si>
  <si>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</si>
  <si>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</si>
  <si>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</si>
  <si>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</si>
  <si>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</si>
  <si>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</si>
  <si>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</si>
  <si>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</si>
  <si>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</si>
  <si>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</si>
  <si>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</si>
  <si>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</si>
  <si>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</si>
  <si>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</si>
  <si>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</si>
  <si>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</si>
  <si>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</si>
  <si>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</si>
  <si>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</si>
  <si>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</si>
  <si>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</si>
  <si>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</si>
  <si>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</si>
  <si>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</si>
  <si>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</si>
  <si>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</si>
  <si>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</si>
  <si>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</si>
  <si>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</si>
  <si>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</si>
  <si>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</si>
  <si>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</si>
  <si>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</si>
  <si>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</si>
  <si>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</si>
  <si>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</si>
  <si>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</si>
  <si>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</si>
  <si>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</si>
  <si>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</si>
  <si>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</si>
  <si>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</si>
  <si>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</si>
  <si>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</si>
  <si>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</si>
  <si>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</si>
  <si>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</si>
  <si>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</si>
  <si>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</si>
  <si>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</si>
  <si>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</si>
  <si>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</si>
  <si>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</si>
  <si>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</si>
  <si>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</si>
  <si>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</si>
  <si>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</si>
  <si>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</si>
  <si>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</si>
  <si>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</si>
  <si>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</si>
  <si>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</si>
  <si>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</si>
  <si>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</si>
  <si>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</si>
  <si>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</si>
  <si>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</si>
  <si>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</si>
  <si>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</si>
  <si>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</si>
  <si>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</si>
  <si>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</si>
  <si>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</si>
  <si>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</si>
  <si>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</si>
  <si>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</si>
  <si>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</si>
  <si>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</si>
  <si>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</si>
  <si>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</si>
  <si>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</si>
  <si>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</si>
  <si>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</si>
  <si>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</si>
  <si>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</si>
  <si>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</si>
  <si>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</si>
  <si>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</si>
  <si>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</si>
  <si>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</si>
  <si>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</si>
  <si>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</si>
  <si>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</si>
  <si>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</si>
  <si>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</si>
  <si>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</si>
  <si>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</si>
  <si>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</si>
  <si>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</si>
  <si>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</si>
  <si>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</si>
  <si>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</si>
  <si>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</si>
  <si>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</si>
  <si>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</si>
  <si>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</si>
  <si>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</si>
  <si>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</si>
  <si>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</si>
  <si>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</si>
  <si>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</si>
  <si>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</si>
  <si>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</si>
  <si>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</si>
  <si>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</si>
  <si>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</si>
  <si>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</si>
  <si>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</si>
  <si>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</si>
  <si>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</si>
  <si>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</si>
  <si>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</si>
  <si>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</si>
  <si>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</si>
  <si>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</si>
  <si>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</si>
  <si>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</si>
  <si>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</si>
  <si>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</si>
  <si>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</si>
  <si>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</si>
  <si>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</si>
  <si>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</si>
  <si>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</si>
  <si>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</si>
  <si>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</si>
  <si>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</si>
  <si>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</si>
  <si>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</si>
  <si>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</si>
  <si>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</si>
  <si>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</si>
  <si>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</si>
  <si>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</si>
  <si>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</si>
  <si>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</si>
  <si>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</si>
  <si>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</si>
  <si>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</si>
  <si>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</si>
  <si>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</si>
  <si>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</si>
  <si>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</si>
  <si>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</si>
  <si>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</si>
  <si>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</si>
  <si>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</si>
  <si>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</si>
  <si>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</si>
  <si>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</si>
  <si>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</si>
  <si>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</si>
  <si>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</si>
  <si>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</si>
  <si>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</si>
  <si>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</si>
  <si>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</si>
  <si>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</si>
  <si>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</si>
  <si>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</si>
  <si>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</si>
  <si>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</si>
  <si>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</si>
  <si>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</si>
  <si>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</si>
  <si>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</si>
  <si>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</si>
  <si>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</si>
  <si>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</si>
  <si>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</si>
  <si>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</si>
  <si>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</si>
  <si>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</si>
  <si>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</si>
  <si>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</si>
  <si>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</si>
  <si>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</si>
  <si>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</si>
  <si>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</si>
  <si>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</si>
  <si>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</si>
  <si>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</si>
  <si>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</si>
  <si>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</si>
  <si>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</si>
  <si>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</si>
  <si>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</si>
  <si>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</si>
  <si>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</si>
  <si>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</si>
  <si>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</si>
  <si>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</si>
  <si>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</si>
  <si>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</si>
  <si>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</si>
  <si>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</si>
  <si>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</si>
  <si>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</si>
  <si>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</si>
  <si>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</si>
  <si>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</si>
  <si>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</si>
  <si>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</si>
  <si>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</si>
  <si>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</si>
  <si>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</si>
  <si>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</si>
  <si>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</si>
  <si>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</si>
  <si>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</si>
  <si>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</si>
  <si>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</si>
  <si>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</si>
  <si>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</si>
  <si>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</si>
  <si>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</si>
  <si>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</si>
  <si>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</si>
  <si>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</si>
  <si>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</si>
  <si>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</si>
  <si>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</si>
  <si>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</si>
  <si>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</si>
  <si>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</si>
  <si>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</si>
  <si>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</si>
  <si>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</si>
  <si>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</si>
  <si>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</si>
  <si>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</si>
  <si>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</si>
  <si>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</si>
  <si>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</si>
  <si>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</si>
  <si>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</si>
  <si>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</si>
  <si>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</si>
  <si>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</si>
  <si>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</si>
  <si>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</si>
  <si>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</si>
  <si>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</si>
  <si>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</si>
  <si>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</si>
  <si>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</si>
  <si>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</si>
  <si>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</si>
  <si>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</si>
  <si>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</si>
  <si>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</si>
  <si>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</si>
  <si>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</si>
  <si>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</si>
  <si>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</si>
  <si>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</si>
  <si>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</si>
  <si>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</si>
  <si>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</si>
  <si>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</si>
  <si>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</si>
  <si>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</si>
  <si>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</si>
  <si>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</si>
  <si>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</si>
  <si>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</si>
  <si>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</si>
  <si>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</si>
  <si>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</si>
  <si>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</si>
  <si>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</si>
  <si>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</si>
  <si>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</si>
  <si>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</si>
  <si>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</si>
  <si>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</si>
  <si>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</si>
  <si>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</si>
  <si>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</si>
  <si>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</si>
  <si>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</si>
  <si>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</si>
  <si>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</si>
  <si>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</si>
  <si>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</si>
  <si>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</si>
  <si>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</si>
  <si>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</si>
  <si>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</si>
  <si>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</si>
  <si>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</si>
  <si>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</si>
  <si>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</si>
  <si>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</si>
  <si>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</si>
  <si>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</si>
  <si>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</si>
  <si>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</si>
  <si>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</si>
  <si>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</si>
  <si>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</si>
  <si>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</si>
  <si>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</si>
  <si>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</si>
  <si>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</si>
  <si>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</si>
  <si>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</si>
  <si>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</si>
  <si>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</si>
  <si>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</si>
  <si>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</si>
  <si>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</si>
  <si>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</si>
  <si>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</si>
  <si>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</si>
  <si>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</si>
  <si>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</si>
  <si>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</si>
  <si>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</si>
  <si>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</si>
  <si>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</si>
  <si>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</si>
  <si>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</si>
  <si>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</si>
  <si>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</si>
  <si>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</si>
  <si>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</si>
  <si>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</si>
  <si>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</si>
  <si>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</si>
  <si>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</si>
  <si>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</si>
  <si>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</si>
  <si>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</si>
  <si>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</si>
  <si>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</si>
  <si>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</si>
  <si>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</si>
  <si>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</si>
  <si>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</si>
  <si>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</si>
  <si>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</si>
  <si>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</si>
  <si>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</si>
  <si>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</si>
  <si>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</si>
  <si>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</si>
  <si>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</si>
  <si>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</si>
  <si>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</si>
  <si>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</si>
  <si>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</si>
  <si>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</si>
  <si>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</si>
  <si>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</si>
  <si>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</si>
  <si>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</si>
  <si>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</si>
  <si>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</si>
  <si>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</si>
  <si>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</si>
  <si>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</si>
  <si>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</si>
  <si>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</si>
  <si>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</si>
  <si>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</si>
  <si>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</si>
  <si>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</si>
  <si>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</si>
  <si>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</si>
  <si>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</si>
  <si>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</si>
  <si>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</si>
  <si>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</si>
  <si>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</si>
  <si>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</si>
  <si>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</si>
  <si>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</si>
  <si>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</si>
  <si>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</si>
  <si>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</si>
  <si>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</si>
  <si>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</si>
  <si>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</si>
  <si>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</si>
  <si>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</si>
  <si>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</si>
  <si>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</si>
  <si>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</si>
  <si>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</si>
  <si>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</si>
  <si>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</si>
  <si>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</si>
  <si>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</si>
  <si>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</si>
  <si>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</si>
  <si>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</si>
  <si>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</si>
  <si>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</si>
  <si>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</si>
  <si>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</si>
  <si>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</si>
  <si>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</si>
  <si>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</si>
  <si>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</si>
  <si>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</si>
  <si>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</si>
  <si>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</si>
  <si>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</si>
  <si>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</si>
  <si>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</si>
  <si>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</si>
  <si>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</si>
  <si>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</si>
  <si>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</si>
  <si>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</si>
  <si>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</si>
  <si>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</si>
  <si>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</si>
  <si>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</si>
  <si>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</si>
  <si>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</si>
  <si>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</si>
  <si>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</si>
  <si>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</si>
  <si>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</si>
  <si>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</si>
  <si>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</si>
  <si>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</si>
  <si>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</si>
  <si>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</si>
  <si>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</si>
  <si>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</si>
  <si>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</si>
  <si>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</si>
  <si>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</si>
  <si>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</si>
  <si>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</si>
  <si>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</si>
  <si>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</si>
  <si>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</si>
  <si>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</si>
  <si>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</si>
  <si>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</si>
  <si>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</si>
  <si>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</si>
  <si>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</si>
  <si>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</si>
  <si>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</si>
  <si>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</si>
  <si>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</si>
  <si>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</si>
  <si>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</si>
  <si>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</si>
  <si>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</si>
  <si>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</si>
  <si>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</si>
  <si>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</si>
  <si>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</si>
  <si>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</si>
  <si>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</si>
  <si>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</si>
  <si>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</si>
  <si>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</si>
  <si>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</si>
  <si>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</si>
  <si>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</si>
  <si>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</si>
  <si>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</si>
  <si>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</si>
  <si>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</si>
  <si>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</si>
  <si>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</si>
  <si>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</si>
  <si>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</si>
  <si>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</si>
  <si>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</si>
  <si>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</si>
  <si>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</si>
  <si>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</si>
  <si>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</si>
  <si>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</si>
  <si>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</si>
  <si>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</si>
  <si>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</si>
  <si>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</si>
  <si>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</si>
  <si>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</si>
  <si>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</si>
  <si>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</si>
  <si>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</si>
  <si>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</si>
  <si>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</si>
  <si>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</si>
  <si>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</si>
  <si>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</si>
  <si>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</si>
  <si>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</si>
  <si>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</si>
  <si>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</si>
  <si>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</si>
  <si>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</si>
  <si>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</si>
  <si>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</si>
  <si>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</si>
  <si>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</si>
  <si>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</si>
  <si>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</si>
  <si>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</si>
  <si>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</si>
  <si>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</si>
  <si>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</si>
  <si>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</si>
  <si>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</si>
  <si>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</si>
  <si>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</si>
  <si>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</si>
  <si>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</si>
  <si>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</si>
  <si>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</si>
  <si>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</si>
  <si>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</si>
  <si>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</si>
  <si>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</si>
  <si>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</si>
  <si>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</si>
  <si>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</si>
  <si>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</si>
  <si>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</si>
  <si>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</si>
  <si>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</si>
  <si>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</si>
  <si>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</si>
  <si>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</si>
  <si>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</si>
  <si>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</si>
  <si>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</si>
  <si>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</si>
  <si>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</si>
  <si>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</si>
  <si>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</si>
  <si>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</si>
  <si>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</si>
  <si>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</si>
  <si>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</si>
  <si>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</si>
  <si>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</si>
  <si>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</si>
  <si>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</si>
  <si>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</si>
  <si>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</si>
  <si>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</si>
  <si>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</si>
  <si>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</si>
  <si>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</si>
  <si>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</si>
  <si>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</si>
  <si>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</si>
  <si>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</si>
  <si>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</si>
  <si>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</si>
  <si>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</si>
  <si>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</si>
  <si>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</si>
  <si>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</si>
  <si>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</si>
  <si>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</si>
  <si>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</si>
  <si>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</si>
  <si>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</si>
  <si>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</si>
  <si>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</si>
  <si>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</si>
  <si>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</si>
  <si>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</si>
  <si>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</si>
  <si>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</si>
  <si>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</si>
  <si>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</si>
  <si>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</si>
  <si>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</si>
  <si>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</si>
  <si>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</si>
  <si>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</si>
  <si>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</si>
  <si>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</si>
  <si>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</si>
  <si>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</si>
  <si>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</si>
  <si>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</si>
  <si>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</si>
  <si>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</si>
  <si>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</si>
  <si>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</si>
  <si>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</si>
  <si>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</si>
  <si>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</si>
  <si>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</si>
  <si>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</si>
  <si>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</si>
  <si>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</si>
  <si>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</si>
  <si>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</si>
  <si>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</si>
  <si>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</si>
  <si>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</si>
  <si>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</si>
  <si>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</si>
  <si>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</si>
  <si>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</si>
  <si>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</si>
  <si>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</si>
  <si>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</si>
  <si>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</si>
  <si>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</si>
  <si>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</si>
  <si>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</si>
  <si>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</si>
  <si>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</si>
  <si>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</si>
  <si>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</si>
  <si>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</si>
  <si>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</si>
  <si>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</si>
  <si>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</si>
  <si>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</si>
  <si>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</si>
  <si>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</si>
  <si>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</si>
  <si>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</si>
  <si>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</si>
  <si>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</si>
  <si>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</si>
  <si>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</si>
  <si>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</si>
  <si>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</si>
  <si>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</si>
  <si>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</si>
  <si>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</si>
  <si>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</si>
  <si>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</si>
  <si>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</si>
  <si>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</si>
  <si>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</si>
  <si>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</si>
  <si>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</si>
  <si>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</si>
  <si>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</si>
  <si>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</si>
  <si>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</si>
  <si>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</si>
  <si>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</si>
  <si>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</si>
  <si>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</si>
  <si>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</si>
  <si>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</si>
  <si>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</si>
  <si>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</si>
  <si>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</si>
  <si>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</si>
  <si>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</si>
  <si>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</si>
  <si>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</si>
  <si>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</si>
  <si>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</si>
  <si>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</si>
  <si>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</si>
  <si>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</si>
  <si>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</si>
  <si>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</si>
  <si>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</si>
  <si>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</si>
  <si>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</si>
  <si>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</si>
  <si>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</si>
  <si>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</si>
  <si>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</si>
  <si>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</si>
  <si>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</si>
  <si>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</si>
  <si>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</si>
  <si>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</si>
  <si>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</si>
  <si>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</si>
  <si>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</si>
  <si>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</si>
  <si>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</si>
  <si>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</si>
  <si>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</si>
  <si>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</si>
  <si>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</si>
  <si>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</si>
  <si>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</si>
  <si>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</si>
  <si>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</si>
  <si>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</si>
  <si>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</si>
  <si>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</si>
  <si>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</si>
  <si>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</si>
  <si>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</si>
  <si>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</si>
  <si>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</si>
  <si>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</si>
  <si>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</si>
  <si>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</si>
  <si>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</si>
  <si>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</si>
  <si>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</si>
  <si>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</si>
  <si>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</si>
  <si>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</si>
  <si>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</si>
  <si>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</si>
  <si>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</si>
  <si>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</si>
  <si>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</si>
  <si>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</si>
  <si>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</si>
  <si>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</si>
  <si>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</si>
  <si>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</si>
  <si>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</si>
  <si>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</si>
  <si>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</si>
  <si>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</si>
  <si>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</si>
  <si>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</si>
  <si>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</si>
  <si>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</si>
  <si>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</si>
  <si>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</si>
  <si>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</si>
  <si>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</si>
  <si>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</si>
  <si>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</si>
  <si>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</si>
  <si>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</si>
  <si>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</si>
  <si>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</si>
  <si>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</si>
  <si>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</si>
  <si>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</si>
  <si>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</si>
  <si>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</si>
  <si>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</si>
  <si>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</si>
  <si>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</si>
  <si>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</si>
  <si>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</si>
  <si>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</si>
  <si>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</si>
  <si>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</si>
  <si>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</si>
  <si>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</si>
  <si>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</si>
  <si>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</si>
  <si>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</si>
  <si>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</si>
  <si>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</si>
  <si>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</si>
  <si>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</si>
  <si>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</si>
  <si>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</si>
  <si>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</si>
  <si>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</si>
  <si>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</si>
  <si>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</si>
  <si>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</si>
  <si>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</si>
  <si>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</si>
  <si>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</si>
  <si>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</si>
  <si>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</si>
  <si>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</si>
  <si>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</si>
  <si>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</si>
  <si>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</si>
  <si>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</si>
  <si>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</si>
  <si>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</si>
  <si>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</si>
  <si>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</si>
  <si>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</si>
  <si>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</si>
  <si>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</si>
  <si>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</si>
  <si>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</si>
  <si>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</si>
  <si>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</si>
  <si>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</si>
  <si>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</si>
  <si>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</si>
  <si>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</si>
  <si>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</si>
  <si>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</si>
  <si>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</si>
  <si>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</si>
  <si>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</si>
  <si>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</si>
  <si>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</si>
  <si>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</si>
  <si>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</si>
  <si>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</si>
  <si>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</si>
  <si>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</si>
  <si>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</si>
  <si>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</si>
  <si>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</si>
  <si>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</si>
  <si>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</si>
  <si>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</si>
  <si>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</si>
  <si>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</si>
  <si>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</si>
  <si>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</si>
  <si>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</si>
  <si>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</si>
  <si>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</si>
  <si>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</si>
  <si>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</si>
  <si>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</si>
  <si>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</si>
  <si>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</si>
  <si>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</si>
  <si>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</si>
  <si>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</si>
  <si>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</si>
  <si>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</si>
  <si>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</si>
  <si>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</si>
  <si>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</si>
  <si>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</si>
  <si>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</si>
  <si>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</si>
  <si>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</si>
  <si>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</si>
  <si>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</si>
  <si>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</si>
  <si>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</si>
  <si>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</si>
  <si>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</si>
  <si>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</si>
  <si>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</si>
  <si>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</si>
  <si>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</si>
  <si>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</si>
  <si>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</si>
  <si>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</si>
  <si>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</si>
  <si>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</si>
  <si>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</si>
  <si>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</si>
  <si>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</si>
  <si>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</si>
  <si>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</si>
  <si>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</si>
  <si>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</si>
  <si>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</si>
  <si>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</si>
  <si>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</si>
  <si>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</si>
  <si>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</si>
  <si>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</si>
  <si>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</si>
  <si>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</si>
  <si>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</si>
  <si>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</si>
  <si>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</si>
  <si>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</si>
  <si>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</si>
  <si>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</si>
  <si>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</si>
  <si>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</si>
  <si>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</si>
  <si>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</si>
  <si>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</si>
  <si>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</si>
  <si>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</si>
  <si>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</si>
  <si>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</si>
  <si>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</si>
  <si>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</si>
  <si>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</si>
  <si>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</si>
  <si>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</si>
  <si>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</si>
  <si>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</si>
  <si>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</si>
  <si>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</si>
  <si>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</si>
  <si>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</si>
  <si>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</si>
  <si>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</si>
  <si>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</si>
  <si>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</si>
  <si>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</si>
  <si>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</si>
  <si>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</si>
  <si>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</si>
  <si>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</si>
  <si>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</si>
  <si>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</si>
  <si>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</si>
  <si>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</si>
  <si>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</si>
  <si>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</si>
  <si>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</si>
  <si>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</si>
  <si>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</si>
  <si>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</si>
  <si>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</si>
  <si>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</si>
  <si>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</si>
  <si>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</si>
  <si>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</si>
  <si>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</si>
  <si>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</si>
  <si>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</si>
  <si>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</si>
  <si>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</si>
  <si>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</si>
  <si>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</si>
  <si>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</si>
  <si>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</si>
  <si>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</si>
  <si>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</si>
  <si>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</si>
  <si>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</si>
  <si>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</si>
  <si>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</si>
  <si>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</si>
  <si>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</si>
  <si>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</si>
  <si>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</si>
  <si>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</si>
  <si>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</si>
  <si>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</si>
  <si>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</si>
  <si>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</si>
  <si>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</si>
  <si>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</si>
  <si>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</si>
  <si>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</si>
  <si>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</si>
  <si>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</si>
  <si>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</si>
  <si>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</si>
  <si>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</si>
  <si>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</si>
  <si>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</si>
  <si>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</si>
  <si>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</si>
  <si>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</si>
  <si>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</si>
  <si>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</si>
  <si>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</si>
  <si>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</si>
  <si>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</si>
  <si>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</si>
  <si>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</si>
  <si>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</si>
  <si>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</si>
  <si>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</si>
  <si>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</si>
  <si>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</si>
  <si>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</si>
  <si>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</si>
  <si>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</si>
  <si>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</si>
  <si>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</si>
  <si>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</si>
  <si>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</si>
  <si>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</si>
  <si>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</si>
  <si>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</si>
  <si>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</si>
  <si>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</si>
  <si>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</si>
  <si>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</si>
  <si>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</si>
  <si>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</si>
  <si>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</si>
  <si>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</si>
  <si>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</si>
  <si>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</si>
  <si>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</si>
  <si>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</si>
  <si>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</si>
  <si>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</si>
  <si>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</si>
  <si>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</si>
  <si>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</si>
  <si>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</si>
  <si>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</si>
  <si>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</si>
  <si>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</si>
  <si>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</si>
  <si>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</si>
  <si>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</si>
  <si>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</si>
  <si>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</si>
  <si>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</si>
  <si>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</si>
  <si>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</si>
  <si>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</si>
  <si>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</si>
  <si>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</si>
  <si>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</si>
  <si>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</si>
  <si>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</si>
  <si>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</si>
  <si>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</si>
  <si>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</si>
  <si>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</si>
  <si>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</si>
  <si>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</si>
  <si>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</si>
  <si>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</si>
  <si>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</si>
  <si>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</si>
  <si>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</si>
  <si>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</si>
  <si>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</si>
  <si>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</si>
  <si>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</si>
  <si>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</si>
  <si>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</si>
  <si>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</si>
  <si>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</si>
  <si>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</si>
  <si>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</si>
  <si>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</si>
  <si>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</si>
  <si>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</si>
  <si>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</si>
  <si>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</si>
  <si>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</si>
  <si>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</si>
  <si>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</si>
  <si>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</si>
  <si>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</si>
  <si>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</si>
  <si>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</si>
  <si>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</si>
  <si>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</si>
  <si>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</si>
  <si>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</si>
  <si>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</si>
  <si>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</si>
  <si>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</si>
  <si>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</si>
  <si>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</si>
  <si>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</si>
  <si>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</si>
  <si>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</si>
  <si>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</si>
  <si>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</si>
  <si>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</si>
  <si>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</si>
  <si>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</si>
  <si>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</si>
  <si>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</si>
  <si>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</si>
  <si>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</si>
  <si>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</si>
  <si>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</si>
  <si>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</si>
  <si>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</si>
  <si>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</si>
  <si>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</si>
  <si>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</si>
  <si>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</si>
  <si>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</si>
  <si>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</si>
  <si>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</si>
  <si>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</si>
  <si>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</si>
  <si>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</si>
  <si>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</si>
  <si>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</si>
  <si>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</si>
  <si>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</si>
  <si>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</si>
  <si>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</si>
  <si>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</si>
  <si>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</si>
  <si>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</si>
  <si>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</si>
  <si>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</si>
  <si>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</si>
  <si>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</si>
  <si>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</si>
  <si>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</si>
  <si>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</si>
  <si>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</si>
  <si>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</si>
  <si>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</si>
  <si>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</si>
  <si>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</si>
  <si>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</si>
  <si>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</si>
  <si>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</si>
  <si>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</si>
  <si>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</si>
  <si>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</si>
  <si>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</si>
  <si>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</si>
  <si>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</si>
  <si>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</si>
  <si>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</si>
  <si>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</si>
  <si>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</si>
  <si>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</si>
  <si>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</si>
  <si>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</si>
  <si>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</si>
  <si>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</si>
  <si>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</si>
  <si>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</si>
  <si>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</si>
  <si>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</si>
  <si>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</si>
  <si>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</si>
  <si>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</si>
  <si>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</si>
  <si>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</si>
  <si>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</si>
  <si>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</si>
  <si>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</si>
  <si>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</si>
  <si>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</si>
  <si>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</si>
  <si>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</si>
  <si>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</si>
  <si>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</si>
  <si>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</si>
  <si>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</si>
  <si>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</si>
  <si>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</si>
  <si>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</si>
  <si>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</si>
  <si>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</si>
  <si>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</si>
  <si>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</si>
  <si>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</si>
  <si>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</si>
  <si>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</si>
  <si>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</si>
  <si>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</si>
  <si>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</si>
  <si>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</si>
  <si>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</si>
  <si>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</si>
  <si>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</si>
  <si>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</si>
  <si>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</si>
  <si>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</si>
  <si>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</si>
  <si>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</si>
  <si>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</si>
  <si>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</si>
  <si>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</si>
  <si>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</si>
  <si>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</si>
  <si>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</si>
  <si>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</si>
  <si>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</si>
  <si>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</si>
  <si>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</si>
  <si>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</si>
  <si>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</si>
  <si>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</si>
  <si>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</si>
  <si>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</si>
  <si>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</si>
  <si>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</si>
  <si>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</si>
  <si>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</si>
  <si>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</si>
  <si>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</si>
  <si>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</si>
  <si>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</si>
  <si>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</si>
  <si>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</si>
  <si>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</si>
  <si>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</si>
  <si>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</si>
  <si>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</si>
  <si>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</si>
  <si>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</si>
  <si>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</si>
  <si>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</si>
  <si>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</si>
  <si>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</si>
  <si>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</si>
  <si>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</si>
  <si>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</si>
  <si>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</si>
  <si>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</si>
  <si>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</si>
  <si>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</si>
  <si>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</si>
  <si>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</si>
  <si>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</si>
  <si>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</si>
  <si>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</si>
  <si>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</si>
  <si>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</si>
  <si>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</si>
  <si>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</si>
  <si>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</si>
  <si>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</si>
  <si>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</si>
  <si>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</si>
  <si>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</si>
  <si>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</si>
  <si>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</si>
  <si>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</si>
  <si>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</si>
  <si>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</si>
  <si>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</si>
  <si>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</si>
  <si>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</si>
  <si>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</si>
  <si>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</si>
  <si>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</si>
  <si>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</si>
  <si>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</si>
  <si>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</si>
  <si>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</si>
  <si>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</si>
  <si>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</si>
  <si>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</si>
  <si>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</si>
  <si>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</si>
  <si>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</si>
  <si>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</si>
  <si>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</si>
  <si>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</si>
  <si>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</si>
  <si>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</si>
  <si>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</si>
  <si>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</si>
  <si>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</si>
  <si>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</si>
  <si>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</si>
  <si>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</si>
  <si>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</si>
  <si>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</si>
  <si>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</si>
  <si>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</si>
  <si>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</si>
  <si>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</si>
  <si>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</si>
  <si>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</si>
  <si>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</si>
  <si>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</si>
  <si>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</si>
  <si>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</si>
  <si>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</si>
  <si>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</si>
  <si>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</si>
  <si>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</si>
  <si>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</si>
  <si>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</si>
  <si>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</si>
  <si>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</si>
  <si>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</si>
  <si>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</si>
  <si>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</si>
  <si>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</si>
  <si>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</si>
  <si>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</si>
  <si>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</si>
  <si>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</si>
  <si>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</si>
  <si>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</si>
  <si>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</si>
  <si>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</si>
  <si>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</si>
  <si>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</si>
  <si>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</si>
  <si>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</si>
  <si>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</si>
  <si>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</si>
  <si>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</si>
  <si>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</si>
  <si>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</si>
  <si>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</si>
  <si>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</si>
  <si>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</si>
  <si>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</si>
  <si>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</si>
  <si>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</si>
  <si>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</si>
  <si>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</si>
  <si>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</si>
  <si>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</si>
  <si>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</si>
  <si>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</si>
  <si>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</si>
  <si>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</si>
  <si>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</si>
  <si>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</si>
  <si>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</si>
  <si>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</si>
  <si>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</si>
  <si>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</si>
  <si>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</si>
  <si>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</si>
  <si>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</si>
  <si>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</si>
  <si>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</si>
  <si>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</si>
  <si>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</si>
  <si>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</si>
  <si>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</si>
  <si>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</si>
  <si>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</si>
  <si>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</si>
  <si>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</si>
  <si>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</si>
  <si>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</si>
  <si>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</si>
  <si>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</si>
  <si>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</si>
  <si>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</si>
  <si>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</si>
  <si>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</si>
  <si>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</si>
  <si>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</si>
  <si>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</si>
  <si>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</si>
  <si>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</si>
  <si>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</si>
  <si>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</si>
  <si>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</si>
  <si>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</si>
  <si>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</si>
  <si>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</si>
  <si>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</si>
  <si>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</si>
  <si>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</si>
  <si>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</si>
  <si>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</si>
  <si>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</si>
  <si>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</si>
  <si>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</si>
  <si>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</si>
  <si>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</si>
  <si>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</si>
  <si>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</si>
  <si>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</si>
  <si>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</si>
  <si>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</si>
  <si>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</si>
  <si>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</si>
  <si>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</si>
  <si>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</si>
  <si>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</si>
  <si>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</si>
  <si>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</si>
  <si>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</si>
  <si>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</si>
  <si>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</si>
  <si>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</si>
  <si>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</si>
  <si>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</si>
  <si>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</si>
  <si>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</si>
  <si>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</si>
  <si>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</si>
  <si>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</si>
  <si>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</si>
  <si>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</si>
  <si>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</si>
  <si>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</si>
  <si>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</si>
  <si>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</si>
  <si>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</si>
  <si>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</si>
  <si>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</si>
  <si>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</si>
  <si>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</si>
  <si>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</si>
  <si>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</si>
  <si>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</si>
  <si>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</si>
  <si>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</si>
  <si>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</si>
  <si>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</si>
  <si>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</si>
  <si>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</si>
  <si>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</si>
  <si>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</si>
  <si>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</si>
  <si>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</si>
  <si>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</si>
  <si>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</si>
  <si>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</si>
  <si>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</si>
  <si>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</si>
  <si>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</si>
  <si>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</si>
  <si>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</si>
  <si>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</si>
  <si>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</si>
  <si>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</si>
  <si>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</si>
  <si>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</si>
  <si>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</si>
  <si>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</si>
  <si>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</si>
  <si>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</si>
  <si>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</si>
  <si>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</si>
  <si>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</si>
  <si>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</si>
  <si>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</si>
  <si>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</si>
  <si>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</si>
  <si>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</si>
  <si>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</si>
  <si>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</si>
  <si>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</si>
  <si>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</si>
  <si>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</si>
  <si>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</si>
  <si>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</si>
  <si>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</si>
  <si>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</si>
  <si>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</si>
  <si>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</si>
  <si>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</si>
  <si>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</si>
  <si>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</si>
  <si>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</si>
  <si>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</si>
  <si>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</si>
  <si>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</si>
  <si>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</si>
  <si>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</si>
  <si>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</si>
  <si>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</si>
  <si>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</si>
  <si>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</si>
  <si>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</si>
  <si>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</si>
  <si>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</si>
  <si>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</si>
  <si>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</si>
  <si>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</si>
  <si>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</si>
  <si>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</si>
  <si>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</si>
  <si>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</si>
  <si>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</si>
  <si>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</si>
  <si>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</si>
  <si>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</si>
  <si>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</si>
  <si>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</si>
  <si>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</si>
  <si>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</si>
  <si>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</si>
  <si>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</si>
  <si>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</si>
  <si>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</si>
  <si>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</si>
  <si>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</si>
  <si>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</si>
  <si>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</si>
  <si>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</si>
  <si>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</si>
  <si>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</si>
  <si>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</si>
  <si>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</si>
  <si>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</si>
  <si>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</si>
  <si>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</si>
  <si>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</si>
  <si>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</si>
  <si>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</si>
  <si>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</si>
  <si>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</si>
  <si>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</si>
  <si>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</si>
  <si>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</si>
  <si>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</si>
  <si>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</si>
  <si>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</si>
  <si>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</si>
  <si>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</si>
  <si>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</si>
  <si>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</si>
  <si>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</si>
  <si>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</si>
  <si>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</si>
  <si>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</si>
  <si>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</si>
  <si>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</si>
  <si>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</si>
  <si>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</si>
  <si>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</si>
  <si>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</si>
  <si>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</si>
  <si>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</si>
  <si>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</si>
  <si>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</si>
  <si>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</si>
  <si>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</si>
  <si>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</si>
  <si>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</si>
  <si>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</si>
  <si>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</si>
  <si>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</si>
  <si>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</si>
  <si>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</si>
  <si>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</si>
  <si>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</si>
  <si>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</si>
  <si>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</si>
  <si>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</si>
  <si>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</si>
  <si>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</si>
  <si>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</si>
  <si>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</si>
  <si>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</si>
  <si>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</si>
  <si>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</si>
  <si>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</si>
  <si>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</si>
  <si>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</si>
  <si>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</si>
  <si>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</si>
  <si>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</si>
  <si>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</si>
  <si>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</si>
  <si>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</si>
  <si>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</si>
  <si>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</si>
  <si>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</si>
  <si>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</si>
  <si>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</si>
  <si>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</si>
  <si>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</si>
  <si>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</si>
  <si>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</si>
  <si>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</si>
  <si>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</si>
  <si>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</si>
  <si>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</si>
  <si>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</si>
  <si>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</si>
  <si>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</si>
  <si>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</si>
  <si>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</si>
  <si>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</si>
  <si>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</si>
  <si>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</si>
  <si>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</si>
  <si>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</si>
  <si>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</si>
  <si>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</si>
  <si>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</si>
  <si>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</si>
  <si>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</si>
  <si>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</si>
  <si>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</si>
  <si>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</si>
  <si>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</si>
  <si>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</si>
  <si>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</si>
  <si>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</si>
  <si>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</si>
  <si>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</si>
  <si>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</si>
  <si>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</si>
  <si>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</si>
  <si>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</si>
  <si>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</si>
  <si>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</si>
  <si>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</si>
  <si>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</si>
  <si>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</si>
  <si>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</si>
  <si>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</si>
  <si>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</si>
  <si>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</si>
  <si>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</si>
  <si>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</si>
  <si>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</si>
  <si>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</si>
  <si>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</si>
  <si>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</si>
  <si>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</si>
  <si>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</si>
  <si>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</si>
  <si>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</si>
  <si>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</si>
  <si>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</si>
  <si>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</si>
  <si>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</si>
  <si>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</si>
  <si>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</si>
  <si>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</si>
  <si>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</si>
  <si>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</si>
  <si>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</si>
  <si>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</si>
  <si>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</si>
  <si>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</si>
  <si>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</si>
  <si>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</si>
  <si>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</si>
  <si>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</si>
  <si>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</si>
  <si>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</si>
  <si>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</si>
  <si>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</si>
  <si>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</si>
  <si>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</si>
  <si>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</si>
  <si>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</si>
  <si>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</si>
  <si>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</si>
  <si>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</si>
  <si>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</si>
  <si>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</si>
  <si>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</si>
  <si>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</si>
  <si>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</si>
  <si>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</si>
  <si>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</si>
  <si>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</si>
  <si>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</si>
  <si>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</si>
  <si>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</si>
  <si>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</si>
  <si>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</si>
  <si>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</si>
  <si>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</si>
  <si>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</si>
  <si>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</si>
  <si>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</si>
  <si>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</si>
  <si>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</si>
  <si>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</si>
  <si>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</si>
  <si>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</si>
  <si>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</si>
  <si>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</si>
  <si>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</si>
  <si>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</si>
  <si>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</si>
  <si>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</si>
  <si>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</si>
  <si>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</si>
  <si>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</si>
  <si>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</si>
  <si>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</si>
  <si>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</si>
  <si>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</si>
  <si>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</si>
  <si>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</si>
  <si>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</si>
  <si>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</si>
  <si>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</si>
  <si>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</si>
  <si>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</si>
  <si>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</si>
  <si>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</si>
  <si>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</si>
  <si>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</si>
  <si>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</si>
  <si>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</si>
  <si>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</si>
  <si>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 xml:space="preserve">Shoulder Electronics Corporation Limited   </t>
  </si>
  <si>
    <t>Registration Number:440108400011213</t>
  </si>
  <si>
    <r>
      <rPr>
        <sz val="12"/>
        <rFont val="Cambria"/>
        <family val="1"/>
      </rPr>
      <t>No.115,Gaoyun road,Binhu Economic and Technology Development Area</t>
    </r>
    <r>
      <rPr>
        <sz val="12"/>
        <rFont val="宋体"/>
        <family val="3"/>
        <charset val="134"/>
      </rPr>
      <t>，</t>
    </r>
    <r>
      <rPr>
        <sz val="12"/>
        <rFont val="Cambria"/>
        <family val="1"/>
      </rPr>
      <t>Wuxi</t>
    </r>
    <r>
      <rPr>
        <sz val="12"/>
        <rFont val="宋体"/>
        <family val="3"/>
        <charset val="134"/>
      </rPr>
      <t>，</t>
    </r>
    <r>
      <rPr>
        <sz val="12"/>
        <rFont val="Cambria"/>
        <family val="1"/>
      </rPr>
      <t>Jiangsu</t>
    </r>
    <r>
      <rPr>
        <sz val="12"/>
        <rFont val="宋体"/>
        <family val="3"/>
        <charset val="134"/>
      </rPr>
      <t>，</t>
    </r>
    <r>
      <rPr>
        <sz val="12"/>
        <rFont val="Cambria"/>
        <family val="1"/>
      </rPr>
      <t xml:space="preserve">China
</t>
    </r>
  </si>
  <si>
    <t>Su Wei</t>
  </si>
  <si>
    <t>wxhd@shoulder.cn</t>
  </si>
  <si>
    <t>051085629111</t>
  </si>
  <si>
    <t>QSE</t>
  </si>
  <si>
    <t>100%</t>
  </si>
  <si>
    <t>119#  Yejin Road, Dawukou district,</t>
  </si>
  <si>
    <t xml:space="preserve">Ningxia </t>
  </si>
  <si>
    <t>Mr. Chen wu</t>
  </si>
  <si>
    <t>chenw_nniec@otic.com.cn</t>
  </si>
  <si>
    <t>Yichun mine, Mibra mine, Mines under supervision of iTSCi,etc.</t>
  </si>
  <si>
    <t>China, Brazil, Rwanda, DRC,etc.</t>
  </si>
  <si>
    <t>purchase from various suppliers</t>
  </si>
  <si>
    <t>Yuanqian village shantang, hongqiao village committee, qiaotou town, yingde city, guangdong province</t>
  </si>
  <si>
    <t>Guangdong</t>
  </si>
  <si>
    <t>Mr. Zhong Yuelian</t>
  </si>
  <si>
    <t>betty@zhiyuanm.com</t>
  </si>
  <si>
    <t>Inside xunyang chemical building materials factory, xunyang district, jiujiang city, jiangxi province (chemical fertilizer avenue, petrochemical general factory)</t>
  </si>
  <si>
    <t>Jiangxi</t>
  </si>
  <si>
    <t>Mr.Janny Jiang</t>
  </si>
  <si>
    <t>jiujiang_jx@yahoo.com</t>
  </si>
  <si>
    <t>No.62 jiuhu road, lushan district, jiujiang city, jiangxi province, China</t>
  </si>
  <si>
    <t xml:space="preserve">Jiangxi </t>
  </si>
  <si>
    <t>Mr. Cen Duanguo</t>
  </si>
  <si>
    <t>export@jjtanbre.com.cn</t>
  </si>
  <si>
    <t>No.1 songjia village, zhuhui district, hengyang city, hunan province</t>
  </si>
  <si>
    <t>Hunan</t>
  </si>
  <si>
    <t>Mr. Chen Yi</t>
  </si>
  <si>
    <t>51464595@qq.com</t>
  </si>
  <si>
    <r>
      <t>N</t>
    </r>
    <r>
      <rPr>
        <sz val="10"/>
        <rFont val="Verdana"/>
        <family val="2"/>
      </rPr>
      <t>O</t>
    </r>
  </si>
  <si>
    <t>Surface Engineering Hub
8 Buroh Street #01-06</t>
  </si>
  <si>
    <t>Metalor Technologies (Singapore)</t>
  </si>
  <si>
    <t xml:space="preserve"> Sussex Drive, Ottawa</t>
  </si>
  <si>
    <t>http://www.mint.ca/</t>
  </si>
  <si>
    <t>Metalor Technologies SA
Route des Perveuils 8</t>
  </si>
  <si>
    <t>Tel. +41 32 720 6111
Fax +41 32 720 6612</t>
  </si>
  <si>
    <t>http://www.metalor.com/</t>
  </si>
  <si>
    <t>Hay Street, East Perth</t>
  </si>
  <si>
    <t>Newburn</t>
  </si>
  <si>
    <t>+61 8 9421 7222</t>
  </si>
  <si>
    <t>www.perthmint.com</t>
  </si>
  <si>
    <t>No.289 Jinhui Road</t>
  </si>
  <si>
    <t>Sunxiaohui</t>
  </si>
  <si>
    <t>zhaojin_sunxiaohui@163.com</t>
  </si>
  <si>
    <t>Jinchiling Gold Mine</t>
  </si>
  <si>
    <t>Kwai Chung</t>
  </si>
  <si>
    <t>RMAP Conformant</t>
  </si>
  <si>
    <t>RCOI confirmed as per RMI</t>
  </si>
  <si>
    <t>Bernard Rademakers</t>
  </si>
  <si>
    <t>bernard.rademakers@metallo.com</t>
  </si>
  <si>
    <t>Bairro Guarapiranga</t>
  </si>
  <si>
    <t>Ronaldo Lasmar</t>
  </si>
  <si>
    <t>ronaldo.lasmar@mtaboca.com.br</t>
  </si>
  <si>
    <t>Mr. Pio Davila</t>
  </si>
  <si>
    <t>pio.davila@minsur.com</t>
  </si>
  <si>
    <t>Km 3,5 Carretera a Capachos- Huajara</t>
  </si>
  <si>
    <t>Mr.Mariano Pero Taborga</t>
  </si>
  <si>
    <t>mpero@omsabo.com</t>
  </si>
  <si>
    <t>Jl. Hang tuah No 04, Prayun, Kundur, Karimun</t>
  </si>
  <si>
    <t>Nono Budi Priyono</t>
  </si>
  <si>
    <t>nono@pttimah.co.id</t>
  </si>
  <si>
    <t>Jl. Raya Timah No. 01, sungai baru, Muntok, Bangka Barat</t>
  </si>
  <si>
    <t>Wiyono</t>
  </si>
  <si>
    <t>wiyono@pttimah.co.id</t>
  </si>
  <si>
    <t>80 Moo 8 Sakdidej Road,</t>
  </si>
  <si>
    <t>Mr. Andrew Davies</t>
  </si>
  <si>
    <t>andrew.davies@thaisarco.com</t>
  </si>
  <si>
    <t>Strefowa 13</t>
  </si>
  <si>
    <t>Paweł Kupiec</t>
  </si>
  <si>
    <t>p.kupiec@fenixmetals.com</t>
  </si>
  <si>
    <t>No.48, Dongfu Road, Suzhou Industrial Park</t>
  </si>
  <si>
    <t>Liuyiping</t>
  </si>
  <si>
    <t>463109659@qq.com</t>
  </si>
  <si>
    <t>RECYCLED</t>
  </si>
  <si>
    <t>CID002773</t>
    <phoneticPr fontId="98" type="noConversion"/>
  </si>
</sst>
</file>

<file path=xl/styles.xml><?xml version="1.0" encoding="utf-8"?>
<styleSheet xmlns="http://schemas.openxmlformats.org/spreadsheetml/2006/main">
  <numFmts count="17">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quot;$&quot;* #,##0_-;\-&quot;$&quot;* #,##0_-;_-&quot;$&quot;* &quot;-&quot;_-;_-@_-"/>
    <numFmt numFmtId="184" formatCode="_-* #,##0_-;\-* #,##0_-;_-* &quot;-&quot;_-;_-@_-"/>
    <numFmt numFmtId="185" formatCode="_-&quot;$&quot;* #,##0.00_-;\-&quot;$&quot;* #,##0.00_-;_-&quot;$&quot;* &quot;-&quot;??_-;_-@_-"/>
    <numFmt numFmtId="186" formatCode="_-* #,##0.00_-;\-* #,##0.00_-;_-* &quot;-&quot;??_-;_-@_-"/>
    <numFmt numFmtId="187" formatCode="_-* #,##0\ &quot;€&quot;_-;\-* #,##0\ &quot;€&quot;_-;_-* &quot;-&quot;\ &quot;€&quot;_-;_-@_-"/>
    <numFmt numFmtId="188" formatCode="_-* #,##0\ _€_-;\-* #,##0\ _€_-;_-* &quot;-&quot;\ _€_-;_-@_-"/>
    <numFmt numFmtId="189" formatCode="_-* #,##0.00\ &quot;€&quot;_-;\-* #,##0.00\ &quot;€&quot;_-;_-* &quot;-&quot;??\ &quot;€&quot;_-;_-@_-"/>
    <numFmt numFmtId="190" formatCode="_-* #,##0.00\ _€_-;\-* #,##0.00\ _€_-;_-* &quot;-&quot;??\ _€_-;_-@_-"/>
    <numFmt numFmtId="191" formatCode="_-&quot;€&quot;\ * #,##0_-;\-&quot;€&quot;\ * #,##0_-;_-&quot;€&quot;\ * &quot;-&quot;_-;_-@_-"/>
    <numFmt numFmtId="192" formatCode="_-&quot;€&quot;\ * #,##0.00_-;\-&quot;€&quot;\ * #,##0.00_-;_-&quot;€&quot;\ * &quot;-&quot;??_-;_-@_-"/>
  </numFmts>
  <fonts count="130">
    <font>
      <sz val="10"/>
      <name val="Verdana"/>
      <family val="2"/>
    </font>
    <font>
      <sz val="11"/>
      <color theme="1"/>
      <name val="宋体"/>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宋体"/>
      <family val="3"/>
      <charset val="128"/>
      <scheme val="minor"/>
    </font>
    <font>
      <sz val="11"/>
      <color theme="0"/>
      <name val="宋体"/>
      <family val="3"/>
      <charset val="128"/>
      <scheme val="minor"/>
    </font>
    <font>
      <sz val="11"/>
      <color rgb="FF9C0006"/>
      <name val="ＭＳ Ｐゴシック"/>
      <family val="3"/>
      <charset val="128"/>
    </font>
    <font>
      <sz val="11"/>
      <color rgb="FF9C0006"/>
      <name val="宋体"/>
      <family val="3"/>
      <charset val="128"/>
      <scheme val="minor"/>
    </font>
    <font>
      <b/>
      <sz val="11"/>
      <color rgb="FFFA7D00"/>
      <name val="宋体"/>
      <family val="3"/>
      <charset val="128"/>
      <scheme val="minor"/>
    </font>
    <font>
      <b/>
      <sz val="11"/>
      <color theme="0"/>
      <name val="宋体"/>
      <family val="3"/>
      <charset val="128"/>
      <scheme val="minor"/>
    </font>
    <font>
      <i/>
      <sz val="11"/>
      <color rgb="FF7F7F7F"/>
      <name val="宋体"/>
      <family val="3"/>
      <charset val="128"/>
      <scheme val="minor"/>
    </font>
    <font>
      <sz val="11"/>
      <color rgb="FF006100"/>
      <name val="宋体"/>
      <family val="3"/>
      <charset val="128"/>
      <scheme val="minor"/>
    </font>
    <font>
      <b/>
      <sz val="15"/>
      <color theme="3"/>
      <name val="宋体"/>
      <family val="3"/>
      <charset val="128"/>
      <scheme val="minor"/>
    </font>
    <font>
      <b/>
      <sz val="13"/>
      <color theme="3"/>
      <name val="宋体"/>
      <family val="3"/>
      <charset val="128"/>
      <scheme val="minor"/>
    </font>
    <font>
      <b/>
      <sz val="11"/>
      <color theme="3"/>
      <name val="宋体"/>
      <family val="3"/>
      <charset val="128"/>
      <scheme val="minor"/>
    </font>
    <font>
      <u/>
      <sz val="10"/>
      <color theme="10"/>
      <name val="Arial"/>
      <family val="2"/>
    </font>
    <font>
      <u/>
      <sz val="11"/>
      <color theme="10"/>
      <name val="宋体"/>
      <family val="3"/>
      <charset val="128"/>
      <scheme val="minor"/>
    </font>
    <font>
      <u/>
      <sz val="12"/>
      <color theme="10"/>
      <name val="宋体"/>
      <family val="3"/>
      <charset val="128"/>
      <scheme val="minor"/>
    </font>
    <font>
      <sz val="11"/>
      <color rgb="FF3F3F76"/>
      <name val="宋体"/>
      <family val="3"/>
      <charset val="128"/>
      <scheme val="minor"/>
    </font>
    <font>
      <sz val="11"/>
      <color rgb="FFFA7D00"/>
      <name val="宋体"/>
      <family val="3"/>
      <charset val="128"/>
      <scheme val="minor"/>
    </font>
    <font>
      <sz val="11"/>
      <color rgb="FF9C6500"/>
      <name val="宋体"/>
      <family val="3"/>
      <charset val="128"/>
      <scheme val="minor"/>
    </font>
    <font>
      <sz val="10"/>
      <color theme="1"/>
      <name val="ＭＳ Ｐゴシック"/>
      <family val="3"/>
      <charset val="128"/>
    </font>
    <font>
      <sz val="11"/>
      <color theme="1"/>
      <name val="ＭＳ Ｐゴシック"/>
      <family val="3"/>
      <charset val="128"/>
    </font>
    <font>
      <sz val="12"/>
      <color theme="1"/>
      <name val="宋体"/>
      <family val="3"/>
      <charset val="128"/>
      <scheme val="minor"/>
    </font>
    <font>
      <b/>
      <sz val="11"/>
      <color rgb="FF3F3F3F"/>
      <name val="宋体"/>
      <family val="3"/>
      <charset val="128"/>
      <scheme val="minor"/>
    </font>
    <font>
      <sz val="18"/>
      <color theme="3"/>
      <name val="宋体"/>
      <family val="3"/>
      <charset val="128"/>
      <scheme val="major"/>
    </font>
    <font>
      <b/>
      <sz val="11"/>
      <color theme="1"/>
      <name val="宋体"/>
      <family val="3"/>
      <charset val="128"/>
      <scheme val="minor"/>
    </font>
    <font>
      <sz val="11"/>
      <color rgb="FFFF0000"/>
      <name val="宋体"/>
      <family val="3"/>
      <charset val="128"/>
      <scheme val="minor"/>
    </font>
    <font>
      <sz val="10"/>
      <color theme="1"/>
      <name val="Verdana"/>
      <family val="2"/>
    </font>
    <font>
      <sz val="10"/>
      <color theme="0" tint="-0.34995574816125979"/>
      <name val="Verdana"/>
      <family val="2"/>
    </font>
    <font>
      <sz val="11"/>
      <name val="宋体"/>
      <family val="3"/>
      <charset val="128"/>
      <scheme val="minor"/>
    </font>
    <font>
      <sz val="10"/>
      <color rgb="FFFF0000"/>
      <name val="Verdana"/>
      <family val="2"/>
    </font>
    <font>
      <u/>
      <sz val="10"/>
      <color indexed="12"/>
      <name val="宋体"/>
      <family val="3"/>
      <charset val="128"/>
      <scheme val="major"/>
    </font>
    <font>
      <sz val="10"/>
      <name val="宋体"/>
      <family val="3"/>
      <charset val="128"/>
      <scheme val="major"/>
    </font>
    <font>
      <u/>
      <sz val="12"/>
      <color indexed="12"/>
      <name val="宋体"/>
      <family val="3"/>
      <charset val="128"/>
      <scheme val="major"/>
    </font>
    <font>
      <sz val="12"/>
      <name val="宋体"/>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宋体"/>
      <family val="3"/>
      <charset val="128"/>
      <scheme val="minor"/>
    </font>
    <font>
      <sz val="12"/>
      <name val="Arial"/>
      <family val="2"/>
    </font>
    <font>
      <sz val="11"/>
      <name val="ＭＳ Ｐゴシック"/>
      <family val="2"/>
    </font>
    <font>
      <sz val="11"/>
      <color rgb="FF000000"/>
      <name val="Calibri"/>
      <family val="2"/>
    </font>
    <font>
      <sz val="11"/>
      <name val="宋体"/>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宋体"/>
      <family val="3"/>
      <charset val="134"/>
    </font>
    <font>
      <sz val="11"/>
      <color theme="1"/>
      <name val="宋体"/>
      <family val="3"/>
      <charset val="134"/>
      <scheme val="minor"/>
    </font>
    <font>
      <sz val="10.5"/>
      <name val="Arial"/>
      <family val="2"/>
    </font>
    <font>
      <sz val="10.5"/>
      <color indexed="63"/>
      <name val="Arial"/>
      <family val="2"/>
    </font>
    <font>
      <u/>
      <sz val="7.5"/>
      <color indexed="20"/>
      <name val="Verdana"/>
      <family val="2"/>
    </font>
    <font>
      <sz val="12"/>
      <color indexed="8"/>
      <name val="Cambria"/>
      <family val="1"/>
    </font>
    <font>
      <sz val="12"/>
      <color rgb="FFFFFFFF"/>
      <name val="Arial"/>
      <family val="2"/>
    </font>
    <font>
      <sz val="12"/>
      <name val="宋体"/>
      <family val="3"/>
      <charset val="134"/>
      <scheme val="major"/>
    </font>
    <font>
      <sz val="12"/>
      <name val="宋体"/>
      <family val="3"/>
      <charset val="134"/>
    </font>
    <font>
      <u/>
      <sz val="12"/>
      <color indexed="12"/>
      <name val="宋体"/>
      <family val="3"/>
      <charset val="134"/>
      <scheme val="major"/>
    </font>
    <font>
      <sz val="11"/>
      <color theme="0"/>
      <name val="宋体"/>
      <family val="3"/>
      <charset val="134"/>
      <scheme val="minor"/>
    </font>
    <font>
      <sz val="11"/>
      <color rgb="FF9C0006"/>
      <name val="ＭＳ Ｐゴシック"/>
      <family val="2"/>
    </font>
    <font>
      <sz val="11"/>
      <color rgb="FF9C0006"/>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006100"/>
      <name val="宋体"/>
      <family val="3"/>
      <charset val="134"/>
      <scheme val="min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u/>
      <sz val="11"/>
      <color theme="10"/>
      <name val="宋体"/>
      <family val="3"/>
      <charset val="134"/>
      <scheme val="minor"/>
    </font>
    <font>
      <u/>
      <sz val="12"/>
      <color theme="10"/>
      <name val="宋体"/>
      <family val="3"/>
      <charset val="134"/>
      <scheme val="minor"/>
    </font>
    <font>
      <sz val="11"/>
      <color rgb="FF3F3F76"/>
      <name val="宋体"/>
      <family val="3"/>
      <charset val="134"/>
      <scheme val="minor"/>
    </font>
    <font>
      <sz val="11"/>
      <color rgb="FFFA7D00"/>
      <name val="宋体"/>
      <family val="3"/>
      <charset val="134"/>
      <scheme val="minor"/>
    </font>
    <font>
      <sz val="11"/>
      <color rgb="FF9C6500"/>
      <name val="宋体"/>
      <family val="3"/>
      <charset val="134"/>
      <scheme val="minor"/>
    </font>
    <font>
      <sz val="10"/>
      <color theme="1"/>
      <name val="ＭＳ Ｐゴシック"/>
      <family val="2"/>
    </font>
    <font>
      <sz val="11"/>
      <color theme="1"/>
      <name val="ＭＳ Ｐゴシック"/>
      <family val="2"/>
    </font>
    <font>
      <sz val="12"/>
      <color theme="1"/>
      <name val="宋体"/>
      <family val="3"/>
      <charset val="134"/>
      <scheme val="minor"/>
    </font>
    <font>
      <b/>
      <sz val="11"/>
      <color rgb="FF3F3F3F"/>
      <name val="宋体"/>
      <family val="3"/>
      <charset val="134"/>
      <scheme val="minor"/>
    </font>
    <font>
      <sz val="18"/>
      <color theme="3"/>
      <name val="宋体"/>
      <family val="3"/>
      <charset val="134"/>
      <scheme val="major"/>
    </font>
    <font>
      <b/>
      <sz val="11"/>
      <color theme="1"/>
      <name val="宋体"/>
      <family val="3"/>
      <charset val="134"/>
      <scheme val="minor"/>
    </font>
    <font>
      <sz val="11"/>
      <color rgb="FFFF0000"/>
      <name val="宋体"/>
      <family val="3"/>
      <charset val="134"/>
      <scheme val="minor"/>
    </font>
  </fonts>
  <fills count="49">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theme="6" tint="0.39994506668294322"/>
        <bgColor indexed="64"/>
      </patternFill>
    </fill>
    <fill>
      <patternFill patternType="solid">
        <fgColor theme="7" tint="0.39994506668294322"/>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indexed="56"/>
      </left>
      <right style="thick">
        <color auto="1"/>
      </right>
      <top style="thin">
        <color indexed="56"/>
      </top>
      <bottom/>
      <diagonal/>
    </border>
    <border>
      <left/>
      <right/>
      <top/>
      <bottom style="medium">
        <color theme="4" tint="0.39994506668294322"/>
      </bottom>
      <diagonal/>
    </border>
  </borders>
  <cellStyleXfs count="933">
    <xf numFmtId="0" fontId="0" fillId="0" borderId="0"/>
    <xf numFmtId="0" fontId="51" fillId="2"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3" fillId="26" borderId="0" applyNumberFormat="0" applyBorder="0" applyAlignment="0" applyProtection="0"/>
    <xf numFmtId="0" fontId="54" fillId="26" borderId="0" applyNumberFormat="0" applyBorder="0" applyAlignment="0" applyProtection="0"/>
    <xf numFmtId="0" fontId="55" fillId="27" borderId="1" applyNumberFormat="0" applyAlignment="0" applyProtection="0"/>
    <xf numFmtId="0" fontId="56" fillId="28" borderId="2" applyNumberFormat="0" applyAlignment="0" applyProtection="0"/>
    <xf numFmtId="177" fontId="10" fillId="0" borderId="0" applyFont="0" applyFill="0" applyBorder="0" applyAlignment="0" applyProtection="0"/>
    <xf numFmtId="184"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6"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91"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0" fontId="86" fillId="0" borderId="0"/>
    <xf numFmtId="0" fontId="57" fillId="0" borderId="0" applyNumberFormat="0" applyFill="0" applyBorder="0" applyAlignment="0" applyProtection="0"/>
    <xf numFmtId="0" fontId="58" fillId="29" borderId="0" applyNumberFormat="0" applyBorder="0" applyAlignment="0" applyProtection="0"/>
    <xf numFmtId="0" fontId="59" fillId="0" borderId="3" applyNumberFormat="0" applyFill="0" applyAlignment="0" applyProtection="0"/>
    <xf numFmtId="0" fontId="60" fillId="0" borderId="4"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8" fillId="0" borderId="0" applyNumberFormat="0" applyFill="0" applyBorder="0">
      <protection locked="0"/>
    </xf>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protection locked="0"/>
    </xf>
    <xf numFmtId="0" fontId="62" fillId="0" borderId="0" applyNumberFormat="0" applyFill="0" applyBorder="0">
      <protection locked="0"/>
    </xf>
    <xf numFmtId="0" fontId="64" fillId="0" borderId="0" applyNumberFormat="0" applyFill="0" applyBorder="0" applyAlignment="0" applyProtection="0"/>
    <xf numFmtId="0" fontId="8" fillId="0" borderId="0" applyNumberFormat="0" applyFill="0" applyBorder="0">
      <protection locked="0"/>
    </xf>
    <xf numFmtId="0" fontId="95" fillId="0" borderId="0" applyNumberFormat="0" applyFill="0" applyBorder="0">
      <protection locked="0"/>
    </xf>
    <xf numFmtId="0" fontId="65" fillId="30" borderId="1" applyNumberFormat="0" applyAlignment="0" applyProtection="0"/>
    <xf numFmtId="0" fontId="66" fillId="0" borderId="6" applyNumberFormat="0" applyFill="0" applyAlignment="0" applyProtection="0"/>
    <xf numFmtId="0" fontId="67" fillId="31" borderId="0" applyNumberFormat="0" applyBorder="0" applyAlignment="0" applyProtection="0"/>
    <xf numFmtId="180" fontId="2" fillId="0" borderId="0"/>
    <xf numFmtId="0" fontId="86" fillId="0" borderId="0"/>
    <xf numFmtId="0" fontId="86" fillId="0" borderId="0"/>
    <xf numFmtId="180"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80" fontId="2" fillId="0" borderId="0"/>
    <xf numFmtId="0" fontId="7" fillId="0" borderId="0"/>
    <xf numFmtId="180" fontId="86" fillId="0" borderId="0"/>
    <xf numFmtId="0" fontId="51" fillId="0" borderId="0"/>
    <xf numFmtId="0" fontId="51" fillId="0" borderId="0"/>
    <xf numFmtId="180" fontId="7" fillId="0" borderId="0"/>
    <xf numFmtId="0" fontId="51" fillId="0" borderId="0"/>
    <xf numFmtId="0" fontId="7" fillId="0" borderId="0"/>
    <xf numFmtId="0" fontId="51" fillId="0" borderId="0"/>
    <xf numFmtId="0" fontId="68" fillId="0" borderId="0">
      <alignment vertical="center"/>
    </xf>
    <xf numFmtId="180" fontId="2" fillId="0" borderId="0"/>
    <xf numFmtId="0" fontId="69" fillId="0" borderId="0"/>
    <xf numFmtId="0" fontId="51" fillId="0" borderId="0"/>
    <xf numFmtId="0" fontId="86" fillId="0" borderId="0"/>
    <xf numFmtId="0" fontId="69" fillId="0" borderId="0"/>
    <xf numFmtId="0" fontId="51" fillId="0" borderId="0"/>
    <xf numFmtId="0" fontId="51" fillId="0" borderId="0"/>
    <xf numFmtId="0" fontId="51" fillId="0" borderId="0"/>
    <xf numFmtId="0" fontId="51" fillId="0" borderId="0"/>
    <xf numFmtId="0" fontId="51" fillId="0" borderId="0"/>
    <xf numFmtId="0" fontId="86" fillId="0" borderId="0"/>
    <xf numFmtId="0" fontId="51" fillId="0" borderId="0"/>
    <xf numFmtId="0" fontId="86" fillId="0" borderId="0"/>
    <xf numFmtId="0" fontId="51"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69" fillId="0" borderId="0"/>
    <xf numFmtId="0" fontId="51"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51" fillId="0" borderId="0"/>
    <xf numFmtId="0" fontId="51" fillId="0" borderId="0"/>
    <xf numFmtId="180" fontId="2" fillId="0" borderId="0"/>
    <xf numFmtId="180" fontId="2" fillId="0" borderId="0"/>
    <xf numFmtId="0" fontId="70" fillId="0" borderId="0"/>
    <xf numFmtId="0" fontId="86" fillId="0" borderId="0"/>
    <xf numFmtId="0" fontId="10" fillId="0" borderId="0"/>
    <xf numFmtId="0" fontId="51" fillId="32" borderId="7" applyNumberFormat="0" applyFont="0" applyAlignment="0" applyProtection="0"/>
    <xf numFmtId="0" fontId="71" fillId="27" borderId="8" applyNumberFormat="0" applyAlignment="0" applyProtection="0"/>
    <xf numFmtId="9" fontId="10" fillId="0" borderId="0" applyFont="0" applyFill="0" applyBorder="0" applyAlignment="0" applyProtection="0"/>
    <xf numFmtId="0" fontId="8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applyNumberFormat="0" applyFill="0" applyBorder="0" applyAlignment="0" applyProtection="0"/>
    <xf numFmtId="0" fontId="73" fillId="0" borderId="9" applyNumberFormat="0" applyFill="0" applyAlignment="0" applyProtection="0"/>
    <xf numFmtId="0" fontId="74" fillId="0" borderId="0" applyNumberFormat="0" applyFill="0" applyBorder="0" applyAlignment="0" applyProtection="0"/>
    <xf numFmtId="180" fontId="10" fillId="0" borderId="0"/>
    <xf numFmtId="0" fontId="86" fillId="0" borderId="0"/>
    <xf numFmtId="0" fontId="86" fillId="0" borderId="0"/>
    <xf numFmtId="0" fontId="86" fillId="0" borderId="0"/>
    <xf numFmtId="180" fontId="86" fillId="0" borderId="0"/>
    <xf numFmtId="0" fontId="1" fillId="0" borderId="0"/>
    <xf numFmtId="0" fontId="99" fillId="43" borderId="0" applyNumberFormat="0" applyBorder="0" applyAlignment="0" applyProtection="0"/>
    <xf numFmtId="0" fontId="99" fillId="44"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99" fillId="48" borderId="0" applyNumberFormat="0" applyBorder="0" applyAlignment="0" applyProtection="0"/>
    <xf numFmtId="0" fontId="99" fillId="8" borderId="0" applyNumberFormat="0" applyBorder="0" applyAlignment="0" applyProtection="0"/>
    <xf numFmtId="0" fontId="99" fillId="9" borderId="0" applyNumberFormat="0" applyBorder="0" applyAlignment="0" applyProtection="0"/>
    <xf numFmtId="0" fontId="99" fillId="10" borderId="0" applyNumberFormat="0" applyBorder="0" applyAlignment="0" applyProtection="0"/>
    <xf numFmtId="0" fontId="99" fillId="11" borderId="0" applyNumberFormat="0" applyBorder="0" applyAlignment="0" applyProtection="0"/>
    <xf numFmtId="0" fontId="99" fillId="12" borderId="0" applyNumberFormat="0" applyBorder="0" applyAlignment="0" applyProtection="0"/>
    <xf numFmtId="0" fontId="99" fillId="13" borderId="0" applyNumberFormat="0" applyBorder="0" applyAlignment="0" applyProtection="0"/>
    <xf numFmtId="0" fontId="108" fillId="37" borderId="0" applyNumberFormat="0" applyBorder="0" applyAlignment="0" applyProtection="0"/>
    <xf numFmtId="0" fontId="108" fillId="38"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20" borderId="0" applyNumberFormat="0" applyBorder="0" applyAlignment="0" applyProtection="0"/>
    <xf numFmtId="0" fontId="108" fillId="21" borderId="0" applyNumberFormat="0" applyBorder="0" applyAlignment="0" applyProtection="0"/>
    <xf numFmtId="0" fontId="108" fillId="22" borderId="0" applyNumberFormat="0" applyBorder="0" applyAlignment="0" applyProtection="0"/>
    <xf numFmtId="0" fontId="108" fillId="23" borderId="0" applyNumberFormat="0" applyBorder="0" applyAlignment="0" applyProtection="0"/>
    <xf numFmtId="0" fontId="108" fillId="24" borderId="0" applyNumberFormat="0" applyBorder="0" applyAlignment="0" applyProtection="0"/>
    <xf numFmtId="0" fontId="108" fillId="25" borderId="0" applyNumberFormat="0" applyBorder="0" applyAlignment="0" applyProtection="0"/>
    <xf numFmtId="0" fontId="109" fillId="26" borderId="0" applyNumberFormat="0" applyBorder="0" applyAlignment="0" applyProtection="0"/>
    <xf numFmtId="0" fontId="110" fillId="26" borderId="0" applyNumberFormat="0" applyBorder="0" applyAlignment="0" applyProtection="0"/>
    <xf numFmtId="0" fontId="111" fillId="27" borderId="1" applyNumberFormat="0" applyAlignment="0" applyProtection="0"/>
    <xf numFmtId="0" fontId="112" fillId="28" borderId="2" applyNumberFormat="0" applyAlignment="0" applyProtection="0"/>
    <xf numFmtId="0" fontId="99" fillId="0" borderId="0"/>
    <xf numFmtId="0" fontId="99" fillId="0" borderId="0"/>
    <xf numFmtId="0" fontId="99" fillId="0" borderId="0"/>
    <xf numFmtId="0" fontId="121" fillId="0" borderId="6" applyNumberFormat="0" applyFill="0" applyAlignment="0" applyProtection="0"/>
    <xf numFmtId="0" fontId="120" fillId="30" borderId="1" applyNumberFormat="0" applyAlignment="0" applyProtection="0"/>
    <xf numFmtId="0" fontId="122" fillId="31" borderId="0" applyNumberFormat="0" applyBorder="0" applyAlignment="0" applyProtection="0"/>
    <xf numFmtId="0" fontId="121" fillId="0" borderId="6" applyNumberFormat="0" applyFill="0" applyAlignment="0" applyProtection="0"/>
    <xf numFmtId="0" fontId="120" fillId="30" borderId="1" applyNumberFormat="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69" applyNumberFormat="0" applyFill="0" applyAlignment="0" applyProtection="0"/>
    <xf numFmtId="0" fontId="116" fillId="0" borderId="4" applyNumberFormat="0" applyFill="0" applyAlignment="0" applyProtection="0"/>
    <xf numFmtId="0" fontId="115" fillId="0" borderId="3" applyNumberFormat="0" applyFill="0" applyAlignment="0" applyProtection="0"/>
    <xf numFmtId="0" fontId="114" fillId="29" borderId="0" applyNumberFormat="0" applyBorder="0" applyAlignment="0" applyProtection="0"/>
    <xf numFmtId="0" fontId="113" fillId="0" borderId="0" applyNumberFormat="0" applyFill="0" applyBorder="0" applyAlignment="0" applyProtection="0"/>
    <xf numFmtId="0" fontId="117" fillId="0" borderId="0" applyNumberFormat="0" applyFill="0" applyBorder="0" applyAlignment="0" applyProtection="0"/>
    <xf numFmtId="0" fontId="117" fillId="0" borderId="69" applyNumberFormat="0" applyFill="0" applyAlignment="0" applyProtection="0"/>
    <xf numFmtId="0" fontId="116" fillId="0" borderId="4" applyNumberFormat="0" applyFill="0" applyAlignment="0" applyProtection="0"/>
    <xf numFmtId="0" fontId="115" fillId="0" borderId="3" applyNumberFormat="0" applyFill="0" applyAlignment="0" applyProtection="0"/>
    <xf numFmtId="0" fontId="114" fillId="29" borderId="0" applyNumberFormat="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29" borderId="0" applyNumberFormat="0" applyBorder="0" applyAlignment="0" applyProtection="0"/>
    <xf numFmtId="0" fontId="115" fillId="0" borderId="3" applyNumberFormat="0" applyFill="0" applyAlignment="0" applyProtection="0"/>
    <xf numFmtId="0" fontId="116" fillId="0" borderId="4" applyNumberFormat="0" applyFill="0" applyAlignment="0" applyProtection="0"/>
    <xf numFmtId="0" fontId="117" fillId="0" borderId="69"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30" borderId="1" applyNumberFormat="0" applyAlignment="0" applyProtection="0"/>
    <xf numFmtId="0" fontId="121" fillId="0" borderId="6" applyNumberFormat="0" applyFill="0" applyAlignment="0" applyProtection="0"/>
    <xf numFmtId="0" fontId="122" fillId="31" borderId="0" applyNumberFormat="0" applyBorder="0" applyAlignment="0" applyProtection="0"/>
    <xf numFmtId="0" fontId="113" fillId="0" borderId="0" applyNumberFormat="0" applyFill="0" applyBorder="0" applyAlignment="0" applyProtection="0"/>
    <xf numFmtId="0" fontId="114" fillId="29" borderId="0" applyNumberFormat="0" applyBorder="0" applyAlignment="0" applyProtection="0"/>
    <xf numFmtId="0" fontId="115" fillId="0" borderId="3" applyNumberFormat="0" applyFill="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6" fillId="0" borderId="4" applyNumberFormat="0" applyFill="0" applyAlignment="0" applyProtection="0"/>
    <xf numFmtId="0" fontId="117" fillId="0" borderId="69"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99" fillId="0" borderId="0"/>
    <xf numFmtId="0" fontId="99" fillId="0" borderId="0"/>
    <xf numFmtId="0" fontId="99" fillId="0" borderId="0"/>
    <xf numFmtId="0" fontId="119" fillId="0" borderId="0" applyNumberFormat="0" applyFill="0" applyBorder="0" applyAlignment="0" applyProtection="0"/>
    <xf numFmtId="0" fontId="99" fillId="0" borderId="0"/>
    <xf numFmtId="0" fontId="123" fillId="0" borderId="0">
      <alignment vertical="center"/>
    </xf>
    <xf numFmtId="0" fontId="124" fillId="0" borderId="0"/>
    <xf numFmtId="0" fontId="99" fillId="0" borderId="0"/>
    <xf numFmtId="0" fontId="124" fillId="0" borderId="0"/>
    <xf numFmtId="0" fontId="99" fillId="0" borderId="0"/>
    <xf numFmtId="0" fontId="99" fillId="0" borderId="0"/>
    <xf numFmtId="0" fontId="99" fillId="0" borderId="0"/>
    <xf numFmtId="0" fontId="99" fillId="0" borderId="0"/>
    <xf numFmtId="0" fontId="99" fillId="0" borderId="0"/>
    <xf numFmtId="0" fontId="120" fillId="30" borderId="1" applyNumberFormat="0" applyAlignment="0" applyProtection="0"/>
    <xf numFmtId="0" fontId="99" fillId="0" borderId="0"/>
    <xf numFmtId="0" fontId="121" fillId="0" borderId="6" applyNumberFormat="0" applyFill="0" applyAlignment="0" applyProtection="0"/>
    <xf numFmtId="0" fontId="99" fillId="0" borderId="0"/>
    <xf numFmtId="0" fontId="122" fillId="31" borderId="0" applyNumberFormat="0" applyBorder="0" applyAlignment="0" applyProtection="0"/>
    <xf numFmtId="0" fontId="112" fillId="28" borderId="2" applyNumberFormat="0" applyAlignment="0" applyProtection="0"/>
    <xf numFmtId="0" fontId="111" fillId="27" borderId="1" applyNumberFormat="0" applyAlignment="0" applyProtection="0"/>
    <xf numFmtId="0" fontId="110" fillId="26" borderId="0" applyNumberFormat="0" applyBorder="0" applyAlignment="0" applyProtection="0"/>
    <xf numFmtId="0" fontId="109" fillId="26" borderId="0" applyNumberFormat="0" applyBorder="0" applyAlignment="0" applyProtection="0"/>
    <xf numFmtId="0" fontId="108" fillId="25" borderId="0" applyNumberFormat="0" applyBorder="0" applyAlignment="0" applyProtection="0"/>
    <xf numFmtId="0" fontId="108" fillId="24" borderId="0" applyNumberFormat="0" applyBorder="0" applyAlignment="0" applyProtection="0"/>
    <xf numFmtId="0" fontId="124" fillId="0" borderId="0"/>
    <xf numFmtId="0" fontId="124" fillId="0" borderId="0"/>
    <xf numFmtId="0" fontId="99" fillId="0" borderId="0"/>
    <xf numFmtId="0" fontId="108" fillId="23" borderId="0" applyNumberFormat="0" applyBorder="0" applyAlignment="0" applyProtection="0"/>
    <xf numFmtId="0" fontId="108" fillId="22" borderId="0" applyNumberFormat="0" applyBorder="0" applyAlignment="0" applyProtection="0"/>
    <xf numFmtId="0" fontId="108" fillId="21" borderId="0" applyNumberFormat="0" applyBorder="0" applyAlignment="0" applyProtection="0"/>
    <xf numFmtId="0" fontId="108" fillId="20" borderId="0" applyNumberFormat="0" applyBorder="0" applyAlignment="0" applyProtection="0"/>
    <xf numFmtId="0" fontId="108" fillId="42" borderId="0" applyNumberFormat="0" applyBorder="0" applyAlignment="0" applyProtection="0"/>
    <xf numFmtId="0" fontId="108" fillId="41" borderId="0" applyNumberFormat="0" applyBorder="0" applyAlignment="0" applyProtection="0"/>
    <xf numFmtId="0" fontId="108" fillId="40" borderId="0" applyNumberFormat="0" applyBorder="0" applyAlignment="0" applyProtection="0"/>
    <xf numFmtId="0" fontId="108" fillId="39" borderId="0" applyNumberFormat="0" applyBorder="0" applyAlignment="0" applyProtection="0"/>
    <xf numFmtId="0" fontId="108" fillId="38" borderId="0" applyNumberFormat="0" applyBorder="0" applyAlignment="0" applyProtection="0"/>
    <xf numFmtId="0" fontId="108" fillId="37" borderId="0" applyNumberFormat="0" applyBorder="0" applyAlignment="0" applyProtection="0"/>
    <xf numFmtId="0" fontId="99" fillId="13" borderId="0" applyNumberFormat="0" applyBorder="0" applyAlignment="0" applyProtection="0"/>
    <xf numFmtId="0" fontId="99" fillId="12" borderId="0" applyNumberFormat="0" applyBorder="0" applyAlignment="0" applyProtection="0"/>
    <xf numFmtId="0" fontId="99" fillId="11" borderId="0" applyNumberFormat="0" applyBorder="0" applyAlignment="0" applyProtection="0"/>
    <xf numFmtId="0" fontId="99" fillId="0" borderId="0"/>
    <xf numFmtId="0" fontId="99" fillId="0" borderId="0"/>
    <xf numFmtId="0" fontId="99" fillId="10" borderId="0" applyNumberFormat="0" applyBorder="0" applyAlignment="0" applyProtection="0"/>
    <xf numFmtId="0" fontId="99" fillId="9" borderId="0" applyNumberFormat="0" applyBorder="0" applyAlignment="0" applyProtection="0"/>
    <xf numFmtId="0" fontId="125" fillId="0" borderId="0"/>
    <xf numFmtId="0" fontId="99" fillId="8" borderId="0" applyNumberFormat="0" applyBorder="0" applyAlignment="0" applyProtection="0"/>
    <xf numFmtId="0" fontId="99" fillId="0" borderId="0"/>
    <xf numFmtId="0" fontId="99" fillId="48" borderId="0" applyNumberFormat="0" applyBorder="0" applyAlignment="0" applyProtection="0"/>
    <xf numFmtId="0" fontId="99" fillId="32" borderId="7" applyNumberFormat="0" applyFont="0" applyAlignment="0" applyProtection="0"/>
    <xf numFmtId="0" fontId="126" fillId="27" borderId="8" applyNumberFormat="0" applyAlignment="0" applyProtection="0"/>
    <xf numFmtId="0" fontId="99" fillId="47" borderId="0" applyNumberFormat="0" applyBorder="0" applyAlignment="0" applyProtection="0"/>
    <xf numFmtId="0" fontId="99" fillId="46"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45" borderId="0" applyNumberFormat="0" applyBorder="0" applyAlignment="0" applyProtection="0"/>
    <xf numFmtId="0" fontId="127" fillId="0" borderId="0" applyNumberFormat="0" applyFill="0" applyBorder="0" applyAlignment="0" applyProtection="0"/>
    <xf numFmtId="0" fontId="128" fillId="0" borderId="9" applyNumberFormat="0" applyFill="0" applyAlignment="0" applyProtection="0"/>
    <xf numFmtId="0" fontId="129" fillId="0" borderId="0" applyNumberFormat="0" applyFill="0" applyBorder="0" applyAlignment="0" applyProtection="0"/>
    <xf numFmtId="0" fontId="99" fillId="44" borderId="0" applyNumberFormat="0" applyBorder="0" applyAlignment="0" applyProtection="0"/>
    <xf numFmtId="0" fontId="99" fillId="43"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2" fillId="31"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3" fillId="0" borderId="0">
      <alignment vertical="center"/>
    </xf>
    <xf numFmtId="0" fontId="112" fillId="28" borderId="2" applyNumberFormat="0" applyAlignment="0" applyProtection="0"/>
    <xf numFmtId="0" fontId="124" fillId="0" borderId="0"/>
    <xf numFmtId="0" fontId="99" fillId="0" borderId="0"/>
    <xf numFmtId="0" fontId="111" fillId="27" borderId="1" applyNumberFormat="0" applyAlignment="0" applyProtection="0"/>
    <xf numFmtId="0" fontId="124" fillId="0" borderId="0"/>
    <xf numFmtId="0" fontId="99" fillId="0" borderId="0"/>
    <xf numFmtId="0" fontId="99" fillId="0" borderId="0"/>
    <xf numFmtId="0" fontId="99" fillId="0" borderId="0"/>
    <xf numFmtId="0" fontId="99" fillId="0" borderId="0"/>
    <xf numFmtId="0" fontId="99" fillId="0" borderId="0"/>
    <xf numFmtId="0" fontId="110" fillId="26" borderId="0" applyNumberFormat="0" applyBorder="0" applyAlignment="0" applyProtection="0"/>
    <xf numFmtId="0" fontId="99" fillId="0" borderId="0"/>
    <xf numFmtId="0" fontId="109" fillId="26" borderId="0" applyNumberFormat="0" applyBorder="0" applyAlignment="0" applyProtection="0"/>
    <xf numFmtId="0" fontId="99" fillId="0" borderId="0"/>
    <xf numFmtId="0" fontId="108" fillId="25" borderId="0" applyNumberFormat="0" applyBorder="0" applyAlignment="0" applyProtection="0"/>
    <xf numFmtId="0" fontId="108" fillId="24" borderId="0" applyNumberFormat="0" applyBorder="0" applyAlignment="0" applyProtection="0"/>
    <xf numFmtId="0" fontId="108" fillId="23" borderId="0" applyNumberFormat="0" applyBorder="0" applyAlignment="0" applyProtection="0"/>
    <xf numFmtId="0" fontId="108" fillId="22" borderId="0" applyNumberFormat="0" applyBorder="0" applyAlignment="0" applyProtection="0"/>
    <xf numFmtId="0" fontId="108" fillId="21" borderId="0" applyNumberFormat="0" applyBorder="0" applyAlignment="0" applyProtection="0"/>
    <xf numFmtId="0" fontId="108" fillId="20" borderId="0" applyNumberFormat="0" applyBorder="0" applyAlignment="0" applyProtection="0"/>
    <xf numFmtId="0" fontId="108" fillId="42" borderId="0" applyNumberFormat="0" applyBorder="0" applyAlignment="0" applyProtection="0"/>
    <xf numFmtId="0" fontId="108" fillId="41" borderId="0" applyNumberFormat="0" applyBorder="0" applyAlignment="0" applyProtection="0"/>
    <xf numFmtId="0" fontId="124" fillId="0" borderId="0"/>
    <xf numFmtId="0" fontId="124" fillId="0" borderId="0"/>
    <xf numFmtId="0" fontId="99" fillId="0" borderId="0"/>
    <xf numFmtId="0" fontId="108" fillId="40" borderId="0" applyNumberFormat="0" applyBorder="0" applyAlignment="0" applyProtection="0"/>
    <xf numFmtId="0" fontId="108" fillId="39" borderId="0" applyNumberFormat="0" applyBorder="0" applyAlignment="0" applyProtection="0"/>
    <xf numFmtId="0" fontId="108" fillId="38" borderId="0" applyNumberFormat="0" applyBorder="0" applyAlignment="0" applyProtection="0"/>
    <xf numFmtId="0" fontId="108" fillId="37" borderId="0" applyNumberFormat="0" applyBorder="0" applyAlignment="0" applyProtection="0"/>
    <xf numFmtId="0" fontId="99" fillId="13" borderId="0" applyNumberFormat="0" applyBorder="0" applyAlignment="0" applyProtection="0"/>
    <xf numFmtId="0" fontId="99" fillId="12" borderId="0" applyNumberFormat="0" applyBorder="0" applyAlignment="0" applyProtection="0"/>
    <xf numFmtId="0" fontId="99" fillId="11" borderId="0" applyNumberFormat="0" applyBorder="0" applyAlignment="0" applyProtection="0"/>
    <xf numFmtId="0" fontId="99" fillId="10" borderId="0" applyNumberFormat="0" applyBorder="0" applyAlignment="0" applyProtection="0"/>
    <xf numFmtId="0" fontId="99" fillId="9" borderId="0" applyNumberFormat="0" applyBorder="0" applyAlignment="0" applyProtection="0"/>
    <xf numFmtId="0" fontId="99" fillId="8" borderId="0" applyNumberFormat="0" applyBorder="0" applyAlignment="0" applyProtection="0"/>
    <xf numFmtId="0" fontId="99" fillId="48" borderId="0" applyNumberFormat="0" applyBorder="0" applyAlignment="0" applyProtection="0"/>
    <xf numFmtId="0" fontId="99" fillId="47" borderId="0" applyNumberFormat="0" applyBorder="0" applyAlignment="0" applyProtection="0"/>
    <xf numFmtId="0" fontId="99" fillId="46" borderId="0" applyNumberFormat="0" applyBorder="0" applyAlignment="0" applyProtection="0"/>
    <xf numFmtId="0" fontId="99" fillId="0" borderId="0"/>
    <xf numFmtId="0" fontId="99" fillId="0" borderId="0"/>
    <xf numFmtId="0" fontId="99" fillId="45" borderId="0" applyNumberFormat="0" applyBorder="0" applyAlignment="0" applyProtection="0"/>
    <xf numFmtId="0" fontId="99" fillId="44" borderId="0" applyNumberFormat="0" applyBorder="0" applyAlignment="0" applyProtection="0"/>
    <xf numFmtId="0" fontId="125" fillId="0" borderId="0"/>
    <xf numFmtId="0" fontId="99" fillId="43" borderId="0" applyNumberFormat="0" applyBorder="0" applyAlignment="0" applyProtection="0"/>
    <xf numFmtId="0" fontId="99" fillId="0" borderId="0"/>
    <xf numFmtId="0" fontId="99" fillId="32" borderId="7" applyNumberFormat="0" applyFont="0" applyAlignment="0" applyProtection="0"/>
    <xf numFmtId="0" fontId="126" fillId="27" borderId="8" applyNumberFormat="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7" fillId="0" borderId="0" applyNumberFormat="0" applyFill="0" applyBorder="0" applyAlignment="0" applyProtection="0"/>
    <xf numFmtId="0" fontId="128" fillId="0" borderId="9" applyNumberFormat="0" applyFill="0" applyAlignment="0" applyProtection="0"/>
    <xf numFmtId="0" fontId="129" fillId="0" borderId="0" applyNumberFormat="0" applyFill="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3" fillId="0" borderId="0">
      <alignment vertical="center"/>
    </xf>
    <xf numFmtId="0" fontId="124" fillId="0" borderId="0"/>
    <xf numFmtId="0" fontId="99" fillId="0" borderId="0"/>
    <xf numFmtId="0" fontId="12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2" fillId="28" borderId="2" applyNumberFormat="0" applyAlignment="0" applyProtection="0"/>
    <xf numFmtId="0" fontId="111" fillId="27" borderId="1" applyNumberFormat="0" applyAlignment="0" applyProtection="0"/>
    <xf numFmtId="0" fontId="110" fillId="26" borderId="0" applyNumberFormat="0" applyBorder="0" applyAlignment="0" applyProtection="0"/>
    <xf numFmtId="0" fontId="109" fillId="26" borderId="0" applyNumberFormat="0" applyBorder="0" applyAlignment="0" applyProtection="0"/>
    <xf numFmtId="0" fontId="108" fillId="25" borderId="0" applyNumberFormat="0" applyBorder="0" applyAlignment="0" applyProtection="0"/>
    <xf numFmtId="0" fontId="108" fillId="24" borderId="0" applyNumberFormat="0" applyBorder="0" applyAlignment="0" applyProtection="0"/>
    <xf numFmtId="0" fontId="124" fillId="0" borderId="0"/>
    <xf numFmtId="0" fontId="124" fillId="0" borderId="0"/>
    <xf numFmtId="0" fontId="99" fillId="0" borderId="0"/>
    <xf numFmtId="0" fontId="108" fillId="23" borderId="0" applyNumberFormat="0" applyBorder="0" applyAlignment="0" applyProtection="0"/>
    <xf numFmtId="0" fontId="108" fillId="22" borderId="0" applyNumberFormat="0" applyBorder="0" applyAlignment="0" applyProtection="0"/>
    <xf numFmtId="0" fontId="108" fillId="21" borderId="0" applyNumberFormat="0" applyBorder="0" applyAlignment="0" applyProtection="0"/>
    <xf numFmtId="0" fontId="108" fillId="20" borderId="0" applyNumberFormat="0" applyBorder="0" applyAlignment="0" applyProtection="0"/>
    <xf numFmtId="0" fontId="108" fillId="42" borderId="0" applyNumberFormat="0" applyBorder="0" applyAlignment="0" applyProtection="0"/>
    <xf numFmtId="0" fontId="108" fillId="41" borderId="0" applyNumberFormat="0" applyBorder="0" applyAlignment="0" applyProtection="0"/>
    <xf numFmtId="0" fontId="108" fillId="40" borderId="0" applyNumberFormat="0" applyBorder="0" applyAlignment="0" applyProtection="0"/>
    <xf numFmtId="0" fontId="108" fillId="39" borderId="0" applyNumberFormat="0" applyBorder="0" applyAlignment="0" applyProtection="0"/>
    <xf numFmtId="0" fontId="108" fillId="38" borderId="0" applyNumberFormat="0" applyBorder="0" applyAlignment="0" applyProtection="0"/>
    <xf numFmtId="0" fontId="108" fillId="37" borderId="0" applyNumberFormat="0" applyBorder="0" applyAlignment="0" applyProtection="0"/>
    <xf numFmtId="0" fontId="99" fillId="13" borderId="0" applyNumberFormat="0" applyBorder="0" applyAlignment="0" applyProtection="0"/>
    <xf numFmtId="0" fontId="99" fillId="12" borderId="0" applyNumberFormat="0" applyBorder="0" applyAlignment="0" applyProtection="0"/>
    <xf numFmtId="0" fontId="99" fillId="11" borderId="0" applyNumberFormat="0" applyBorder="0" applyAlignment="0" applyProtection="0"/>
    <xf numFmtId="0" fontId="99" fillId="0" borderId="0"/>
    <xf numFmtId="0" fontId="99" fillId="0" borderId="0"/>
    <xf numFmtId="0" fontId="99" fillId="10" borderId="0" applyNumberFormat="0" applyBorder="0" applyAlignment="0" applyProtection="0"/>
    <xf numFmtId="0" fontId="99" fillId="9" borderId="0" applyNumberFormat="0" applyBorder="0" applyAlignment="0" applyProtection="0"/>
    <xf numFmtId="0" fontId="125" fillId="0" borderId="0"/>
    <xf numFmtId="0" fontId="99" fillId="8" borderId="0" applyNumberFormat="0" applyBorder="0" applyAlignment="0" applyProtection="0"/>
    <xf numFmtId="0" fontId="99" fillId="0" borderId="0"/>
    <xf numFmtId="0" fontId="99" fillId="48" borderId="0" applyNumberFormat="0" applyBorder="0" applyAlignment="0" applyProtection="0"/>
    <xf numFmtId="0" fontId="99" fillId="32" borderId="7" applyNumberFormat="0" applyFont="0" applyAlignment="0" applyProtection="0"/>
    <xf numFmtId="0" fontId="126" fillId="27" borderId="8" applyNumberFormat="0" applyAlignment="0" applyProtection="0"/>
    <xf numFmtId="0" fontId="99" fillId="47" borderId="0" applyNumberFormat="0" applyBorder="0" applyAlignment="0" applyProtection="0"/>
    <xf numFmtId="0" fontId="99" fillId="46"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45" borderId="0" applyNumberFormat="0" applyBorder="0" applyAlignment="0" applyProtection="0"/>
    <xf numFmtId="0" fontId="127" fillId="0" borderId="0" applyNumberFormat="0" applyFill="0" applyBorder="0" applyAlignment="0" applyProtection="0"/>
    <xf numFmtId="0" fontId="128" fillId="0" borderId="9" applyNumberFormat="0" applyFill="0" applyAlignment="0" applyProtection="0"/>
    <xf numFmtId="0" fontId="129" fillId="0" borderId="0" applyNumberFormat="0" applyFill="0" applyBorder="0" applyAlignment="0" applyProtection="0"/>
    <xf numFmtId="0" fontId="99" fillId="44" borderId="0" applyNumberFormat="0" applyBorder="0" applyAlignment="0" applyProtection="0"/>
    <xf numFmtId="0" fontId="99" fillId="43"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3" fillId="0" borderId="0">
      <alignment vertical="center"/>
    </xf>
    <xf numFmtId="0" fontId="124" fillId="0" borderId="0"/>
    <xf numFmtId="0" fontId="99" fillId="0" borderId="0"/>
    <xf numFmtId="0" fontId="12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4" fillId="0" borderId="0"/>
    <xf numFmtId="0" fontId="124" fillId="0" borderId="0"/>
    <xf numFmtId="0" fontId="99" fillId="0" borderId="0"/>
    <xf numFmtId="0" fontId="99" fillId="0" borderId="0"/>
    <xf numFmtId="0" fontId="99" fillId="0" borderId="0"/>
    <xf numFmtId="0" fontId="125" fillId="0" borderId="0"/>
    <xf numFmtId="0" fontId="99" fillId="0" borderId="0"/>
    <xf numFmtId="0" fontId="99" fillId="32" borderId="7" applyNumberFormat="0" applyFont="0" applyAlignment="0" applyProtection="0"/>
    <xf numFmtId="0" fontId="126" fillId="27" borderId="8" applyNumberFormat="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7" fillId="0" borderId="0" applyNumberFormat="0" applyFill="0" applyBorder="0" applyAlignment="0" applyProtection="0"/>
    <xf numFmtId="0" fontId="128" fillId="0" borderId="9" applyNumberFormat="0" applyFill="0" applyAlignment="0" applyProtection="0"/>
    <xf numFmtId="0" fontId="129" fillId="0" borderId="0" applyNumberFormat="0" applyFill="0" applyBorder="0" applyAlignment="0" applyProtection="0"/>
  </cellStyleXfs>
  <cellXfs count="43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6" fillId="0" borderId="0" xfId="589"/>
    <xf numFmtId="0" fontId="20" fillId="0" borderId="0" xfId="487" applyFont="1" applyFill="1" applyAlignment="1" applyProtection="1">
      <alignment horizontal="center"/>
      <protection hidden="1"/>
    </xf>
    <xf numFmtId="0" fontId="20"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Border="1" applyAlignment="1" applyProtection="1">
      <alignment horizontal="center" vertical="center"/>
      <protection hidden="1"/>
    </xf>
    <xf numFmtId="0" fontId="39" fillId="0" borderId="27" xfId="487" applyFont="1" applyFill="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4"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3"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5" fillId="0" borderId="35" xfId="0" applyFont="1" applyBorder="1" applyAlignment="1" applyProtection="1">
      <alignment vertical="center" wrapText="1"/>
      <protection hidden="1"/>
    </xf>
    <xf numFmtId="180" fontId="49" fillId="0" borderId="0" xfId="480" applyFont="1" applyAlignment="1">
      <alignment horizontal="left" vertical="top" wrapText="1"/>
    </xf>
    <xf numFmtId="180" fontId="45" fillId="0" borderId="0" xfId="480" applyFont="1" applyAlignment="1">
      <alignment vertical="top" wrapText="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180" fontId="49" fillId="0" borderId="0" xfId="480" applyFont="1" applyAlignment="1">
      <alignment vertical="top" wrapText="1"/>
    </xf>
    <xf numFmtId="9" fontId="88"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8" fillId="0" borderId="0" xfId="502" applyFont="1" applyAlignment="1">
      <alignment horizontal="justify" vertical="top"/>
    </xf>
    <xf numFmtId="0" fontId="50" fillId="0" borderId="0" xfId="502" applyFont="1" applyAlignment="1">
      <alignment horizontal="left" vertical="top" wrapText="1"/>
    </xf>
    <xf numFmtId="0" fontId="88" fillId="0" borderId="0" xfId="502" applyFont="1" applyAlignment="1">
      <alignment horizontal="left" vertical="top" wrapText="1"/>
    </xf>
    <xf numFmtId="0" fontId="89" fillId="0" borderId="0" xfId="502" applyFont="1" applyAlignment="1">
      <alignment vertical="top" wrapText="1"/>
    </xf>
    <xf numFmtId="0" fontId="77" fillId="0" borderId="0" xfId="502" applyFont="1" applyAlignment="1">
      <alignment vertical="top" wrapText="1"/>
    </xf>
    <xf numFmtId="0" fontId="90" fillId="0" borderId="0" xfId="0" applyFont="1"/>
    <xf numFmtId="180" fontId="49" fillId="0" borderId="0" xfId="480" applyFont="1" applyAlignment="1" applyProtection="1">
      <alignment horizontal="left" vertical="top" wrapText="1"/>
      <protection hidden="1"/>
    </xf>
    <xf numFmtId="0" fontId="91"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7" fillId="0" borderId="0" xfId="507" applyFont="1" applyAlignment="1">
      <alignment horizontal="left" vertical="top" wrapText="1"/>
    </xf>
    <xf numFmtId="0" fontId="45" fillId="0" borderId="0" xfId="507" applyFont="1" applyAlignment="1">
      <alignment horizontal="left" vertical="top" wrapText="1"/>
    </xf>
    <xf numFmtId="0" fontId="84"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3" fillId="33" borderId="11" xfId="570" applyFont="1" applyFill="1" applyBorder="1" applyAlignment="1">
      <alignment horizontal="center" vertical="top" wrapText="1"/>
    </xf>
    <xf numFmtId="0" fontId="23" fillId="33" borderId="18" xfId="570" applyFont="1" applyFill="1" applyBorder="1" applyAlignment="1">
      <alignment vertical="top" wrapText="1"/>
    </xf>
    <xf numFmtId="180" fontId="23" fillId="33" borderId="18" xfId="570" applyNumberFormat="1" applyFont="1" applyFill="1" applyBorder="1" applyAlignment="1">
      <alignment horizontal="center"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2" fontId="23" fillId="33" borderId="11" xfId="570" applyNumberFormat="1" applyFont="1" applyFill="1" applyBorder="1" applyAlignment="1">
      <alignment horizontal="center"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82"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180"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82" fontId="23" fillId="33" borderId="19" xfId="570" applyNumberFormat="1" applyFont="1" applyFill="1" applyBorder="1" applyAlignment="1">
      <alignment horizontal="center" vertical="top" wrapText="1"/>
    </xf>
    <xf numFmtId="180" fontId="23" fillId="0" borderId="19" xfId="570" applyNumberFormat="1" applyFont="1" applyBorder="1" applyAlignment="1">
      <alignment horizontal="center" vertical="top" wrapText="1"/>
    </xf>
    <xf numFmtId="0" fontId="23" fillId="0" borderId="19" xfId="570" applyFont="1" applyBorder="1" applyAlignment="1">
      <alignment vertical="top" wrapText="1"/>
    </xf>
    <xf numFmtId="49" fontId="0" fillId="0" borderId="19" xfId="0" applyNumberFormat="1" applyFill="1" applyBorder="1" applyAlignment="1" applyProtection="1">
      <protection locked="0"/>
    </xf>
    <xf numFmtId="0" fontId="0" fillId="0" borderId="48" xfId="0" applyBorder="1" applyAlignment="1" applyProtection="1">
      <alignment horizontal="left" vertical="center" wrapText="1"/>
      <protection locked="0" hidden="1"/>
    </xf>
    <xf numFmtId="0" fontId="0" fillId="0" borderId="48" xfId="0" applyBorder="1" applyAlignment="1" applyProtection="1">
      <alignment horizontal="left" vertical="center" wrapText="1"/>
      <protection locked="0"/>
    </xf>
    <xf numFmtId="0" fontId="0" fillId="0" borderId="48" xfId="0" applyFill="1" applyBorder="1" applyAlignment="1" applyProtection="1">
      <alignment horizontal="left" vertical="center" wrapText="1"/>
      <protection locked="0" hidden="1"/>
    </xf>
    <xf numFmtId="0" fontId="0" fillId="0" borderId="19" xfId="0" applyFont="1" applyFill="1" applyBorder="1" applyAlignment="1" applyProtection="1">
      <alignment vertical="center" wrapText="1"/>
      <protection locked="0" hidden="1"/>
    </xf>
    <xf numFmtId="0" fontId="0" fillId="33" borderId="53" xfId="0" applyFont="1" applyFill="1" applyBorder="1" applyAlignment="1" applyProtection="1">
      <alignment horizontal="left" vertical="center" wrapText="1"/>
      <protection locked="0" hidden="1"/>
    </xf>
    <xf numFmtId="0" fontId="100" fillId="0" borderId="0" xfId="0" applyFont="1" applyAlignment="1" applyProtection="1">
      <alignment vertical="center"/>
      <protection locked="0"/>
    </xf>
    <xf numFmtId="0" fontId="101" fillId="0" borderId="0" xfId="0" applyFont="1" applyAlignment="1" applyProtection="1">
      <alignment vertical="center"/>
      <protection locked="0"/>
    </xf>
    <xf numFmtId="0" fontId="0" fillId="0" borderId="19" xfId="0" applyFont="1" applyBorder="1" applyAlignment="1" applyProtection="1">
      <alignment vertical="center" wrapText="1"/>
      <protection locked="0" hidden="1"/>
    </xf>
    <xf numFmtId="0" fontId="0" fillId="0" borderId="48" xfId="0" applyFont="1" applyFill="1" applyBorder="1" applyAlignment="1" applyProtection="1">
      <alignment horizontal="left" vertical="center" wrapText="1"/>
      <protection locked="0" hidden="1"/>
    </xf>
    <xf numFmtId="49" fontId="0" fillId="0" borderId="19" xfId="0" applyNumberFormat="1" applyBorder="1" applyProtection="1">
      <protection locked="0"/>
    </xf>
    <xf numFmtId="0" fontId="0" fillId="0" borderId="19" xfId="0" applyBorder="1" applyAlignment="1" applyProtection="1">
      <alignment horizontal="center" vertical="center" wrapText="1"/>
      <protection locked="0" hidden="1"/>
    </xf>
    <xf numFmtId="49" fontId="0" fillId="0" borderId="19" xfId="0" applyNumberFormat="1" applyBorder="1" applyAlignment="1" applyProtection="1">
      <alignment horizontal="center"/>
      <protection locked="0"/>
    </xf>
    <xf numFmtId="49" fontId="0" fillId="0" borderId="19" xfId="0" applyNumberFormat="1" applyFont="1" applyFill="1" applyBorder="1" applyAlignment="1" applyProtection="1">
      <protection locked="0"/>
    </xf>
    <xf numFmtId="0" fontId="0" fillId="0" borderId="48" xfId="0" applyFont="1" applyFill="1" applyBorder="1" applyAlignment="1" applyProtection="1">
      <alignment horizontal="left" vertical="center" wrapText="1"/>
      <protection locked="0"/>
    </xf>
    <xf numFmtId="0" fontId="0" fillId="33" borderId="42" xfId="0" applyFont="1" applyFill="1" applyBorder="1" applyAlignment="1" applyProtection="1">
      <alignment horizontal="left" vertical="center" wrapText="1"/>
      <protection locked="0" hidden="1"/>
    </xf>
    <xf numFmtId="0" fontId="0" fillId="33" borderId="42" xfId="0" applyFont="1" applyFill="1" applyBorder="1" applyAlignment="1" applyProtection="1">
      <alignment horizontal="left" vertical="center" wrapText="1"/>
      <protection locked="0"/>
    </xf>
    <xf numFmtId="0" fontId="102" fillId="0" borderId="19" xfId="487" applyFont="1" applyFill="1" applyBorder="1" applyAlignment="1" applyProtection="1">
      <protection locked="0"/>
    </xf>
    <xf numFmtId="0" fontId="0" fillId="0" borderId="19" xfId="0" applyFont="1" applyFill="1" applyBorder="1" applyAlignment="1" applyProtection="1">
      <alignment vertical="center" wrapText="1"/>
      <protection locked="0"/>
    </xf>
    <xf numFmtId="0" fontId="0" fillId="0" borderId="19" xfId="0" applyFont="1" applyFill="1" applyBorder="1" applyAlignment="1" applyProtection="1">
      <alignment wrapText="1"/>
      <protection locked="0"/>
    </xf>
    <xf numFmtId="0" fontId="8" fillId="0" borderId="19" xfId="487" applyFont="1" applyFill="1" applyBorder="1" applyAlignment="1" applyProtection="1">
      <protection locked="0"/>
    </xf>
    <xf numFmtId="0" fontId="103" fillId="33" borderId="22" xfId="0" applyFont="1" applyFill="1" applyBorder="1" applyAlignment="1" applyProtection="1">
      <alignment horizontal="left" vertical="center" wrapText="1"/>
      <protection locked="0"/>
    </xf>
    <xf numFmtId="0" fontId="0" fillId="0" borderId="19" xfId="0" applyFont="1" applyBorder="1" applyAlignment="1" applyProtection="1">
      <alignment wrapText="1"/>
      <protection locked="0"/>
    </xf>
    <xf numFmtId="0" fontId="0" fillId="0" borderId="19" xfId="0" applyFont="1" applyBorder="1" applyAlignment="1" applyProtection="1">
      <alignment vertical="center" wrapText="1"/>
      <protection locked="0"/>
    </xf>
    <xf numFmtId="0" fontId="104" fillId="0" borderId="0" xfId="0" applyFont="1" applyFill="1" applyAlignment="1" applyProtection="1">
      <protection locked="0"/>
    </xf>
    <xf numFmtId="0" fontId="8" fillId="0" borderId="19" xfId="487" applyBorder="1" applyProtection="1">
      <protection locked="0"/>
    </xf>
    <xf numFmtId="0" fontId="0" fillId="33" borderId="68" xfId="0" applyFont="1" applyFill="1" applyBorder="1" applyAlignment="1" applyProtection="1">
      <alignment horizontal="left" vertical="center" wrapText="1"/>
      <protection locked="0"/>
    </xf>
    <xf numFmtId="0" fontId="0" fillId="0" borderId="56" xfId="0" applyFont="1" applyBorder="1" applyAlignment="1" applyProtection="1">
      <alignment wrapText="1"/>
      <protection locked="0"/>
    </xf>
    <xf numFmtId="0" fontId="0" fillId="0" borderId="56" xfId="0" applyFont="1" applyBorder="1" applyAlignment="1" applyProtection="1">
      <alignment vertical="center" wrapText="1"/>
      <protection locked="0"/>
    </xf>
    <xf numFmtId="0" fontId="0" fillId="0" borderId="56" xfId="0" applyFont="1" applyFill="1" applyBorder="1" applyAlignment="1" applyProtection="1">
      <alignment vertical="center" wrapText="1"/>
      <protection locked="0"/>
    </xf>
    <xf numFmtId="0" fontId="86" fillId="33" borderId="42" xfId="0" applyFont="1" applyFill="1" applyBorder="1" applyAlignment="1" applyProtection="1">
      <alignment horizontal="left" vertical="center" wrapText="1"/>
      <protection locked="0"/>
    </xf>
    <xf numFmtId="0" fontId="23" fillId="33" borderId="48" xfId="570" applyFont="1" applyFill="1" applyBorder="1" applyAlignment="1">
      <alignment horizontal="center" vertical="top" wrapText="1"/>
    </xf>
    <xf numFmtId="0" fontId="23" fillId="33" borderId="49" xfId="570" applyFont="1" applyFill="1" applyBorder="1" applyAlignment="1">
      <alignment horizontal="center" vertical="top" wrapText="1"/>
    </xf>
    <xf numFmtId="0" fontId="23" fillId="33" borderId="11" xfId="570" applyFont="1" applyFill="1" applyBorder="1" applyAlignment="1">
      <alignment horizontal="center" vertical="top" wrapText="1"/>
    </xf>
    <xf numFmtId="2" fontId="23" fillId="33" borderId="48" xfId="570" applyNumberFormat="1" applyFont="1" applyFill="1" applyBorder="1" applyAlignment="1">
      <alignment horizontal="center" vertical="top" wrapText="1"/>
    </xf>
    <xf numFmtId="2" fontId="23" fillId="33" borderId="49" xfId="570" applyNumberFormat="1"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23" fillId="0" borderId="48" xfId="570" applyFont="1" applyBorder="1" applyAlignment="1">
      <alignment horizontal="center" vertical="top" wrapText="1"/>
    </xf>
    <xf numFmtId="0" fontId="23" fillId="0" borderId="49" xfId="570" applyFont="1" applyBorder="1" applyAlignment="1">
      <alignment horizontal="center" vertical="top" wrapText="1"/>
    </xf>
    <xf numFmtId="0" fontId="23" fillId="0" borderId="11" xfId="570" applyFont="1" applyBorder="1" applyAlignment="1">
      <alignment horizontal="center" vertical="top" wrapText="1"/>
    </xf>
    <xf numFmtId="180" fontId="23" fillId="0" borderId="48" xfId="570" applyNumberFormat="1" applyFont="1" applyBorder="1" applyAlignment="1">
      <alignment horizontal="center" vertical="top" wrapText="1"/>
    </xf>
    <xf numFmtId="180" fontId="23" fillId="0" borderId="49" xfId="570" applyNumberFormat="1" applyFont="1" applyBorder="1" applyAlignment="1">
      <alignment horizontal="center" vertical="top" wrapText="1"/>
    </xf>
    <xf numFmtId="180" fontId="23" fillId="0" borderId="11" xfId="570" applyNumberFormat="1" applyFont="1" applyBorder="1" applyAlignment="1">
      <alignment horizontal="center" vertical="top" wrapText="1"/>
    </xf>
    <xf numFmtId="0" fontId="23" fillId="33" borderId="48" xfId="570" applyFont="1" applyFill="1" applyBorder="1" applyAlignment="1">
      <alignment horizontal="left" vertical="top" wrapText="1"/>
    </xf>
    <xf numFmtId="0" fontId="23" fillId="33" borderId="49" xfId="570" applyFont="1" applyFill="1" applyBorder="1" applyAlignment="1">
      <alignment horizontal="left" vertical="top" wrapText="1"/>
    </xf>
    <xf numFmtId="0" fontId="23"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3" fillId="33" borderId="0" xfId="0" applyFont="1" applyFill="1" applyAlignment="1">
      <alignment horizontal="center" vertical="center" wrapText="1"/>
    </xf>
    <xf numFmtId="0" fontId="23" fillId="33" borderId="57" xfId="0" applyFont="1" applyFill="1" applyBorder="1" applyAlignment="1">
      <alignment horizontal="center" vertical="center" wrapText="1"/>
    </xf>
    <xf numFmtId="180" fontId="23" fillId="33" borderId="48" xfId="570" applyNumberFormat="1" applyFont="1" applyFill="1" applyBorder="1" applyAlignment="1">
      <alignment horizontal="center" vertical="top" wrapText="1"/>
    </xf>
    <xf numFmtId="180" fontId="23" fillId="33" borderId="49" xfId="570" applyNumberFormat="1" applyFont="1" applyFill="1" applyBorder="1" applyAlignment="1">
      <alignment horizontal="center" vertical="top" wrapText="1"/>
    </xf>
    <xf numFmtId="180" fontId="23"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33" borderId="58" xfId="0" applyNumberFormat="1" applyFont="1" applyFill="1" applyBorder="1" applyAlignment="1" applyProtection="1">
      <alignment horizontal="left" vertical="center" wrapText="1"/>
      <protection locked="0" hidden="1"/>
    </xf>
    <xf numFmtId="49" fontId="15" fillId="33" borderId="10" xfId="0" applyNumberFormat="1" applyFont="1" applyFill="1" applyBorder="1" applyAlignment="1" applyProtection="1">
      <alignment horizontal="left" vertical="center" wrapText="1"/>
      <protection locked="0" hidden="1"/>
    </xf>
    <xf numFmtId="49" fontId="15" fillId="33" borderId="37" xfId="0" applyNumberFormat="1" applyFont="1" applyFill="1" applyBorder="1" applyAlignment="1" applyProtection="1">
      <alignment horizontal="left" vertical="center" wrapText="1"/>
      <protection locked="0" hidden="1"/>
    </xf>
    <xf numFmtId="49" fontId="106" fillId="33" borderId="58" xfId="0" applyNumberFormat="1" applyFont="1" applyFill="1" applyBorder="1" applyAlignment="1" applyProtection="1">
      <alignment horizontal="left" vertical="center" wrapText="1"/>
      <protection locked="0" hidden="1"/>
    </xf>
    <xf numFmtId="49" fontId="107" fillId="33" borderId="58" xfId="487" applyNumberFormat="1" applyFont="1" applyFill="1" applyBorder="1" applyAlignment="1" applyProtection="1">
      <alignment horizontal="left" vertical="center" wrapText="1"/>
      <protection locked="0" hidden="1"/>
    </xf>
    <xf numFmtId="49" fontId="105" fillId="33" borderId="10" xfId="0" applyNumberFormat="1" applyFont="1" applyFill="1" applyBorder="1" applyAlignment="1" applyProtection="1">
      <alignment horizontal="left" vertical="center" wrapText="1"/>
      <protection locked="0" hidden="1"/>
    </xf>
    <xf numFmtId="49" fontId="105" fillId="33" borderId="37" xfId="0" applyNumberFormat="1" applyFont="1" applyFill="1" applyBorder="1" applyAlignment="1" applyProtection="1">
      <alignment horizontal="left" vertical="center" wrapText="1"/>
      <protection locked="0" hidden="1"/>
    </xf>
    <xf numFmtId="0" fontId="15" fillId="33" borderId="58" xfId="0" applyFont="1" applyFill="1" applyBorder="1" applyAlignment="1" applyProtection="1">
      <alignment horizontal="left" vertical="center" wrapText="1"/>
      <protection locked="0" hidden="1"/>
    </xf>
    <xf numFmtId="0" fontId="15" fillId="33" borderId="10" xfId="0" applyFont="1" applyFill="1" applyBorder="1" applyAlignment="1" applyProtection="1">
      <alignment horizontal="left" vertical="center" wrapText="1"/>
      <protection locked="0" hidden="1"/>
    </xf>
    <xf numFmtId="0" fontId="15" fillId="33" borderId="37" xfId="0" applyFont="1" applyFill="1" applyBorder="1" applyAlignment="1" applyProtection="1">
      <alignment horizontal="left" vertical="center" wrapText="1"/>
      <protection locked="0" hidden="1"/>
    </xf>
    <xf numFmtId="49" fontId="107" fillId="33" borderId="10" xfId="487" applyNumberFormat="1" applyFont="1" applyFill="1" applyBorder="1" applyAlignment="1" applyProtection="1">
      <alignment horizontal="left" vertical="center" wrapText="1"/>
      <protection locked="0" hidden="1"/>
    </xf>
    <xf numFmtId="49" fontId="107" fillId="33" borderId="37" xfId="487" applyNumberFormat="1" applyFont="1" applyFill="1" applyBorder="1" applyAlignment="1" applyProtection="1">
      <alignment horizontal="left" vertical="center" wrapText="1"/>
      <protection locked="0" hidden="1"/>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1"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2"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1" fillId="0" borderId="34" xfId="487" applyFont="1" applyFill="1" applyBorder="1" applyAlignment="1" applyProtection="1">
      <alignment horizontal="left" vertical="center" wrapText="1"/>
    </xf>
    <xf numFmtId="0" fontId="81" fillId="0" borderId="27" xfId="487" applyFont="1" applyFill="1" applyBorder="1" applyAlignment="1" applyProtection="1">
      <alignment horizontal="left" vertical="center" wrapText="1"/>
    </xf>
    <xf numFmtId="0" fontId="81"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19"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79" fillId="33" borderId="58" xfId="487" applyFont="1" applyFill="1" applyBorder="1" applyAlignment="1">
      <alignment horizontal="left" vertical="center" wrapText="1"/>
      <protection locked="0"/>
    </xf>
    <xf numFmtId="0" fontId="80" fillId="33" borderId="10" xfId="0" applyFont="1" applyFill="1" applyBorder="1" applyAlignment="1" applyProtection="1">
      <alignment horizontal="left" vertical="center" wrapText="1"/>
      <protection locked="0"/>
    </xf>
    <xf numFmtId="0" fontId="80"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2" fillId="0" borderId="28" xfId="487" applyFont="1" applyFill="1" applyBorder="1" applyAlignment="1" applyProtection="1">
      <alignment horizontal="center" vertical="center" wrapText="1"/>
      <protection hidden="1"/>
    </xf>
    <xf numFmtId="0" fontId="22" fillId="33" borderId="0" xfId="487" applyFont="1" applyFill="1" applyBorder="1" applyAlignment="1">
      <alignment horizontal="center"/>
      <protection locked="0"/>
    </xf>
    <xf numFmtId="49" fontId="82" fillId="33" borderId="58" xfId="487" applyNumberFormat="1" applyFont="1" applyFill="1" applyBorder="1" applyAlignment="1">
      <alignment horizontal="left" vertical="center" wrapText="1"/>
      <protection locked="0"/>
    </xf>
    <xf numFmtId="49" fontId="82" fillId="33" borderId="10" xfId="487" applyNumberFormat="1" applyFont="1" applyFill="1" applyBorder="1" applyAlignment="1">
      <alignment horizontal="left" vertical="center" wrapText="1"/>
      <protection locked="0"/>
    </xf>
    <xf numFmtId="49" fontId="82"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4" fillId="33" borderId="38" xfId="487" applyFont="1" applyFill="1" applyBorder="1" applyAlignment="1">
      <alignment horizontal="center"/>
      <protection locked="0"/>
    </xf>
    <xf numFmtId="0" fontId="44" fillId="33" borderId="0" xfId="487" applyFont="1" applyFill="1" applyBorder="1" applyAlignment="1">
      <alignment horizontal="center"/>
      <protection locked="0"/>
    </xf>
    <xf numFmtId="0" fontId="94"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19" fillId="33" borderId="0" xfId="487" applyFont="1" applyFill="1" applyBorder="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933">
    <cellStyle name="20% - Accent1 2" xfId="1"/>
    <cellStyle name="20% - Accent1 2 2" xfId="593"/>
    <cellStyle name="20% - Accent1 2 3" xfId="740"/>
    <cellStyle name="20% - Accent1 2 4" xfId="801"/>
    <cellStyle name="20% - Accent1 2 5" xfId="889"/>
    <cellStyle name="20% - Accent2 2" xfId="2"/>
    <cellStyle name="20% - Accent2 2 2" xfId="594"/>
    <cellStyle name="20% - Accent2 2 3" xfId="739"/>
    <cellStyle name="20% - Accent2 2 4" xfId="799"/>
    <cellStyle name="20% - Accent2 2 5" xfId="888"/>
    <cellStyle name="20% - Accent3 2" xfId="3"/>
    <cellStyle name="20% - Accent3 2 2" xfId="595"/>
    <cellStyle name="20% - Accent3 2 3" xfId="735"/>
    <cellStyle name="20% - Accent3 2 4" xfId="798"/>
    <cellStyle name="20% - Accent3 2 5" xfId="884"/>
    <cellStyle name="20% - Accent4 2" xfId="4"/>
    <cellStyle name="20% - Accent4 2 2" xfId="596"/>
    <cellStyle name="20% - Accent4 2 3" xfId="726"/>
    <cellStyle name="20% - Accent4 2 4" xfId="795"/>
    <cellStyle name="20% - Accent4 2 5" xfId="875"/>
    <cellStyle name="20% - Accent5 2" xfId="5"/>
    <cellStyle name="20% - Accent5 2 2" xfId="597"/>
    <cellStyle name="20% - Accent5 2 3" xfId="725"/>
    <cellStyle name="20% - Accent5 2 4" xfId="794"/>
    <cellStyle name="20% - Accent5 2 5" xfId="874"/>
    <cellStyle name="20% - Accent6 2" xfId="6"/>
    <cellStyle name="20% - Accent6 2 2" xfId="598"/>
    <cellStyle name="20% - Accent6 2 3" xfId="722"/>
    <cellStyle name="20% - Accent6 2 4" xfId="793"/>
    <cellStyle name="20% - Accent6 2 5" xfId="871"/>
    <cellStyle name="40% - Accent1 2" xfId="7"/>
    <cellStyle name="40% - Accent1 2 2" xfId="599"/>
    <cellStyle name="40% - Accent1 2 3" xfId="720"/>
    <cellStyle name="40% - Accent1 2 4" xfId="792"/>
    <cellStyle name="40% - Accent1 2 5" xfId="869"/>
    <cellStyle name="40% - Accent2 2" xfId="8"/>
    <cellStyle name="40% - Accent2 2 2" xfId="600"/>
    <cellStyle name="40% - Accent2 2 3" xfId="718"/>
    <cellStyle name="40% - Accent2 2 4" xfId="791"/>
    <cellStyle name="40% - Accent2 2 5" xfId="867"/>
    <cellStyle name="40% - Accent3 2" xfId="9"/>
    <cellStyle name="40% - Accent3 2 2" xfId="601"/>
    <cellStyle name="40% - Accent3 2 3" xfId="717"/>
    <cellStyle name="40% - Accent3 2 4" xfId="790"/>
    <cellStyle name="40% - Accent3 2 5" xfId="866"/>
    <cellStyle name="40% - Accent4 2" xfId="10"/>
    <cellStyle name="40% - Accent4 2 2" xfId="602"/>
    <cellStyle name="40% - Accent4 2 3" xfId="714"/>
    <cellStyle name="40% - Accent4 2 4" xfId="789"/>
    <cellStyle name="40% - Accent4 2 5" xfId="863"/>
    <cellStyle name="40% - Accent5 2" xfId="11"/>
    <cellStyle name="40% - Accent5 2 2" xfId="603"/>
    <cellStyle name="40% - Accent5 2 3" xfId="713"/>
    <cellStyle name="40% - Accent5 2 4" xfId="788"/>
    <cellStyle name="40% - Accent5 2 5" xfId="862"/>
    <cellStyle name="40% - Accent6 2" xfId="12"/>
    <cellStyle name="40% - Accent6 2 2" xfId="604"/>
    <cellStyle name="40% - Accent6 2 3" xfId="712"/>
    <cellStyle name="40% - Accent6 2 4" xfId="787"/>
    <cellStyle name="40% - Accent6 2 5" xfId="861"/>
    <cellStyle name="60% - Accent1 2" xfId="13"/>
    <cellStyle name="60% - Accent1 2 2" xfId="605"/>
    <cellStyle name="60% - Accent1 2 3" xfId="711"/>
    <cellStyle name="60% - Accent1 2 4" xfId="786"/>
    <cellStyle name="60% - Accent1 2 5" xfId="860"/>
    <cellStyle name="60% - Accent2 2" xfId="14"/>
    <cellStyle name="60% - Accent2 2 2" xfId="606"/>
    <cellStyle name="60% - Accent2 2 3" xfId="710"/>
    <cellStyle name="60% - Accent2 2 4" xfId="785"/>
    <cellStyle name="60% - Accent2 2 5" xfId="859"/>
    <cellStyle name="60% - Accent3 2" xfId="15"/>
    <cellStyle name="60% - Accent3 2 2" xfId="607"/>
    <cellStyle name="60% - Accent3 2 3" xfId="709"/>
    <cellStyle name="60% - Accent3 2 4" xfId="784"/>
    <cellStyle name="60% - Accent3 2 5" xfId="858"/>
    <cellStyle name="60% - Accent4 2" xfId="16"/>
    <cellStyle name="60% - Accent4 2 2" xfId="608"/>
    <cellStyle name="60% - Accent4 2 3" xfId="708"/>
    <cellStyle name="60% - Accent4 2 4" xfId="783"/>
    <cellStyle name="60% - Accent4 2 5" xfId="857"/>
    <cellStyle name="60% - Accent5 2" xfId="17"/>
    <cellStyle name="60% - Accent5 2 2" xfId="609"/>
    <cellStyle name="60% - Accent5 2 3" xfId="707"/>
    <cellStyle name="60% - Accent5 2 4" xfId="779"/>
    <cellStyle name="60% - Accent5 2 5" xfId="856"/>
    <cellStyle name="60% - Accent6 2" xfId="18"/>
    <cellStyle name="60% - Accent6 2 2" xfId="610"/>
    <cellStyle name="60% - Accent6 2 3" xfId="706"/>
    <cellStyle name="60% - Accent6 2 4" xfId="778"/>
    <cellStyle name="60% - Accent6 2 5" xfId="855"/>
    <cellStyle name="Accent1 2" xfId="19"/>
    <cellStyle name="Accent1 2 2" xfId="611"/>
    <cellStyle name="Accent1 2 3" xfId="705"/>
    <cellStyle name="Accent1 2 4" xfId="777"/>
    <cellStyle name="Accent1 2 5" xfId="854"/>
    <cellStyle name="Accent2 2" xfId="20"/>
    <cellStyle name="Accent2 2 2" xfId="612"/>
    <cellStyle name="Accent2 2 3" xfId="704"/>
    <cellStyle name="Accent2 2 4" xfId="776"/>
    <cellStyle name="Accent2 2 5" xfId="853"/>
    <cellStyle name="Accent3 2" xfId="21"/>
    <cellStyle name="Accent3 2 2" xfId="613"/>
    <cellStyle name="Accent3 2 3" xfId="703"/>
    <cellStyle name="Accent3 2 4" xfId="775"/>
    <cellStyle name="Accent3 2 5" xfId="852"/>
    <cellStyle name="Accent4 2" xfId="22"/>
    <cellStyle name="Accent4 2 2" xfId="614"/>
    <cellStyle name="Accent4 2 3" xfId="702"/>
    <cellStyle name="Accent4 2 4" xfId="774"/>
    <cellStyle name="Accent4 2 5" xfId="851"/>
    <cellStyle name="Accent5 2" xfId="23"/>
    <cellStyle name="Accent5 2 2" xfId="615"/>
    <cellStyle name="Accent5 2 3" xfId="698"/>
    <cellStyle name="Accent5 2 4" xfId="773"/>
    <cellStyle name="Accent5 2 5" xfId="847"/>
    <cellStyle name="Accent6 2" xfId="24"/>
    <cellStyle name="Accent6 2 2" xfId="616"/>
    <cellStyle name="Accent6 2 3" xfId="697"/>
    <cellStyle name="Accent6 2 4" xfId="772"/>
    <cellStyle name="Accent6 2 5" xfId="846"/>
    <cellStyle name="Bad 2" xfId="25"/>
    <cellStyle name="Bad 2 2" xfId="617"/>
    <cellStyle name="Bad 2 3" xfId="696"/>
    <cellStyle name="Bad 2 4" xfId="770"/>
    <cellStyle name="Bad 2 5" xfId="845"/>
    <cellStyle name="Bad 3" xfId="26"/>
    <cellStyle name="Bad 3 2" xfId="618"/>
    <cellStyle name="Bad 3 3" xfId="695"/>
    <cellStyle name="Bad 3 4" xfId="768"/>
    <cellStyle name="Bad 3 5" xfId="844"/>
    <cellStyle name="Calculation 2" xfId="27"/>
    <cellStyle name="Calculation 2 2" xfId="619"/>
    <cellStyle name="Calculation 2 3" xfId="694"/>
    <cellStyle name="Calculation 2 4" xfId="761"/>
    <cellStyle name="Calculation 2 5" xfId="843"/>
    <cellStyle name="Check Cell 2" xfId="28"/>
    <cellStyle name="Check Cell 2 2" xfId="620"/>
    <cellStyle name="Check Cell 2 3" xfId="693"/>
    <cellStyle name="Check Cell 2 4" xfId="758"/>
    <cellStyle name="Check Cell 2 5" xfId="842"/>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Explanatory Text 2 2" xfId="645"/>
    <cellStyle name="Explanatory Text 2 3" xfId="638"/>
    <cellStyle name="Explanatory Text 2 4" xfId="656"/>
    <cellStyle name="Explanatory Text 2 5" xfId="644"/>
    <cellStyle name="Good 2" xfId="482"/>
    <cellStyle name="Good 2 2" xfId="646"/>
    <cellStyle name="Good 2 3" xfId="637"/>
    <cellStyle name="Good 2 4" xfId="657"/>
    <cellStyle name="Good 2 5" xfId="643"/>
    <cellStyle name="Heading 1 2" xfId="483"/>
    <cellStyle name="Heading 1 2 2" xfId="647"/>
    <cellStyle name="Heading 1 2 3" xfId="636"/>
    <cellStyle name="Heading 1 2 4" xfId="658"/>
    <cellStyle name="Heading 1 2 5" xfId="642"/>
    <cellStyle name="Heading 2 2" xfId="484"/>
    <cellStyle name="Heading 2 2 2" xfId="648"/>
    <cellStyle name="Heading 2 2 3" xfId="635"/>
    <cellStyle name="Heading 2 2 4" xfId="670"/>
    <cellStyle name="Heading 2 2 5" xfId="641"/>
    <cellStyle name="Heading 3 2" xfId="485"/>
    <cellStyle name="Heading 3 2 2" xfId="649"/>
    <cellStyle name="Heading 3 2 3" xfId="634"/>
    <cellStyle name="Heading 3 2 4" xfId="671"/>
    <cellStyle name="Heading 3 2 5" xfId="640"/>
    <cellStyle name="Heading 4 2" xfId="486"/>
    <cellStyle name="Heading 4 2 2" xfId="650"/>
    <cellStyle name="Heading 4 2 3" xfId="633"/>
    <cellStyle name="Heading 4 2 4" xfId="672"/>
    <cellStyle name="Heading 4 2 5" xfId="639"/>
    <cellStyle name="Hyperlink 2" xfId="488"/>
    <cellStyle name="Hyperlink 3" xfId="489"/>
    <cellStyle name="Hyperlink 3 2" xfId="651"/>
    <cellStyle name="Hyperlink 3 3" xfId="632"/>
    <cellStyle name="Hyperlink 3 4" xfId="673"/>
    <cellStyle name="Hyperlink 3 5" xfId="631"/>
    <cellStyle name="Hyperlink 4" xfId="490"/>
    <cellStyle name="Hyperlink 5" xfId="491"/>
    <cellStyle name="Hyperlink 5 2" xfId="492"/>
    <cellStyle name="Hyperlink 5 2 2" xfId="652"/>
    <cellStyle name="Hyperlink 5 2 3" xfId="630"/>
    <cellStyle name="Hyperlink 5 2 4" xfId="677"/>
    <cellStyle name="Hyperlink 5 2 5" xfId="629"/>
    <cellStyle name="Hyperlink 6" xfId="493"/>
    <cellStyle name="Hyperlink 7" xfId="494"/>
    <cellStyle name="Input 2" xfId="495"/>
    <cellStyle name="Input 2 2" xfId="653"/>
    <cellStyle name="Input 2 3" xfId="628"/>
    <cellStyle name="Input 2 4" xfId="688"/>
    <cellStyle name="Input 2 5" xfId="625"/>
    <cellStyle name="Linked Cell 2" xfId="496"/>
    <cellStyle name="Linked Cell 2 2" xfId="654"/>
    <cellStyle name="Linked Cell 2 3" xfId="627"/>
    <cellStyle name="Linked Cell 2 4" xfId="690"/>
    <cellStyle name="Linked Cell 2 5" xfId="624"/>
    <cellStyle name="Neutral 2" xfId="497"/>
    <cellStyle name="Neutral 2 2" xfId="655"/>
    <cellStyle name="Neutral 2 3" xfId="626"/>
    <cellStyle name="Neutral 2 4" xfId="692"/>
    <cellStyle name="Neutral 2 5" xfId="749"/>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2 2" xfId="663"/>
    <cellStyle name="Normal 13 2 2 2 2 3" xfId="742"/>
    <cellStyle name="Normal 13 2 2 2 2 4" xfId="820"/>
    <cellStyle name="Normal 13 2 2 2 2 5" xfId="891"/>
    <cellStyle name="Normal 13 2 2 2 3" xfId="507"/>
    <cellStyle name="Normal 13 2 2 2 3 2" xfId="664"/>
    <cellStyle name="Normal 13 2 2 2 3 3" xfId="743"/>
    <cellStyle name="Normal 13 2 2 2 3 4" xfId="821"/>
    <cellStyle name="Normal 13 2 2 2 3 5" xfId="892"/>
    <cellStyle name="Normal 13 2 2 2 4" xfId="662"/>
    <cellStyle name="Normal 13 2 2 2 5" xfId="741"/>
    <cellStyle name="Normal 13 2 2 2 6" xfId="819"/>
    <cellStyle name="Normal 13 2 2 2 7" xfId="890"/>
    <cellStyle name="Normal 13 2 2 3" xfId="661"/>
    <cellStyle name="Normal 13 2 2 4" xfId="621"/>
    <cellStyle name="Normal 13 2 2 5" xfId="818"/>
    <cellStyle name="Normal 13 2 2 6" xfId="755"/>
    <cellStyle name="Normal 13 2 3" xfId="508"/>
    <cellStyle name="Normal 13 2 3 2" xfId="665"/>
    <cellStyle name="Normal 13 2 3 3" xfId="744"/>
    <cellStyle name="Normal 13 2 3 4" xfId="822"/>
    <cellStyle name="Normal 13 2 3 5" xfId="893"/>
    <cellStyle name="Normal 13 2 4" xfId="660"/>
    <cellStyle name="Normal 13 2 5" xfId="622"/>
    <cellStyle name="Normal 13 2 6" xfId="817"/>
    <cellStyle name="Normal 13 2 7" xfId="753"/>
    <cellStyle name="Normal 13 3" xfId="509"/>
    <cellStyle name="Normal 13 3 2" xfId="510"/>
    <cellStyle name="Normal 13 3 2 2" xfId="667"/>
    <cellStyle name="Normal 13 3 2 3" xfId="746"/>
    <cellStyle name="Normal 13 3 2 4" xfId="824"/>
    <cellStyle name="Normal 13 3 2 5" xfId="895"/>
    <cellStyle name="Normal 13 3 3" xfId="666"/>
    <cellStyle name="Normal 13 3 4" xfId="745"/>
    <cellStyle name="Normal 13 3 5" xfId="823"/>
    <cellStyle name="Normal 13 3 6" xfId="894"/>
    <cellStyle name="Normal 13 4" xfId="511"/>
    <cellStyle name="Normal 13 4 2" xfId="668"/>
    <cellStyle name="Normal 13 4 3" xfId="747"/>
    <cellStyle name="Normal 13 4 4" xfId="825"/>
    <cellStyle name="Normal 13 4 5" xfId="896"/>
    <cellStyle name="Normal 13 5" xfId="659"/>
    <cellStyle name="Normal 13 6" xfId="512"/>
    <cellStyle name="Normal 13 6 2" xfId="669"/>
    <cellStyle name="Normal 13 6 3" xfId="748"/>
    <cellStyle name="Normal 13 6 4" xfId="826"/>
    <cellStyle name="Normal 13 6 5" xfId="897"/>
    <cellStyle name="Normal 13 7" xfId="623"/>
    <cellStyle name="Normal 13 8" xfId="816"/>
    <cellStyle name="Normal 13 9" xfId="750"/>
    <cellStyle name="Normal 15" xfId="513"/>
    <cellStyle name="Normal 16" xfId="514"/>
    <cellStyle name="Normal 17" xfId="515"/>
    <cellStyle name="Normal 19" xfId="516"/>
    <cellStyle name="Normal 2" xfId="517"/>
    <cellStyle name="Normal 2 2" xfId="518"/>
    <cellStyle name="Normal 2 2 2" xfId="519"/>
    <cellStyle name="Normal 2 2 2 2" xfId="674"/>
    <cellStyle name="Normal 2 2 2 3" xfId="751"/>
    <cellStyle name="Normal 2 2 2 4" xfId="827"/>
    <cellStyle name="Normal 2 2 2 5" xfId="898"/>
    <cellStyle name="Normal 2 2 3" xfId="520"/>
    <cellStyle name="Normal 2 2 3 2" xfId="675"/>
    <cellStyle name="Normal 2 2 3 3" xfId="752"/>
    <cellStyle name="Normal 2 2 3 4" xfId="828"/>
    <cellStyle name="Normal 2 2 3 5" xfId="899"/>
    <cellStyle name="Normal 2 3" xfId="521"/>
    <cellStyle name="Normal 2 3 2" xfId="522"/>
    <cellStyle name="Normal 2 3 2 2" xfId="676"/>
    <cellStyle name="Normal 2 3 2 3" xfId="754"/>
    <cellStyle name="Normal 2 3 2 4" xfId="829"/>
    <cellStyle name="Normal 2 3 2 5" xfId="900"/>
    <cellStyle name="Normal 2 4" xfId="523"/>
    <cellStyle name="Normal 2 4 2" xfId="524"/>
    <cellStyle name="Normal 2 4 2 2" xfId="678"/>
    <cellStyle name="Normal 2 4 2 3" xfId="756"/>
    <cellStyle name="Normal 2 4 2 4" xfId="830"/>
    <cellStyle name="Normal 2 4 2 5" xfId="901"/>
    <cellStyle name="Normal 2 5" xfId="525"/>
    <cellStyle name="Normal 2 5 2" xfId="679"/>
    <cellStyle name="Normal 2 5 3" xfId="757"/>
    <cellStyle name="Normal 2 5 4" xfId="831"/>
    <cellStyle name="Normal 2 5 5" xfId="902"/>
    <cellStyle name="Normal 23" xfId="526"/>
    <cellStyle name="Normal 3" xfId="527"/>
    <cellStyle name="Normal 3 2" xfId="528"/>
    <cellStyle name="Normal 3 2 11" xfId="529"/>
    <cellStyle name="Normal 3 2 2" xfId="681"/>
    <cellStyle name="Normal 3 2 3" xfId="760"/>
    <cellStyle name="Normal 3 2 4" xfId="833"/>
    <cellStyle name="Normal 3 2 5" xfId="904"/>
    <cellStyle name="Normal 3 3" xfId="530"/>
    <cellStyle name="Normal 3 3 2" xfId="682"/>
    <cellStyle name="Normal 3 3 3" xfId="762"/>
    <cellStyle name="Normal 3 3 4" xfId="834"/>
    <cellStyle name="Normal 3 3 5" xfId="905"/>
    <cellStyle name="Normal 3 4" xfId="531"/>
    <cellStyle name="Normal 3 4 2" xfId="683"/>
    <cellStyle name="Normal 3 4 3" xfId="763"/>
    <cellStyle name="Normal 3 4 4" xfId="835"/>
    <cellStyle name="Normal 3 4 5" xfId="906"/>
    <cellStyle name="Normal 3 5" xfId="680"/>
    <cellStyle name="Normal 3 6" xfId="759"/>
    <cellStyle name="Normal 3 7" xfId="832"/>
    <cellStyle name="Normal 3 8" xfId="532"/>
    <cellStyle name="Normal 3 8 2" xfId="533"/>
    <cellStyle name="Normal 3 8 2 2" xfId="534"/>
    <cellStyle name="Normal 3 8 2 2 2" xfId="686"/>
    <cellStyle name="Normal 3 8 2 2 3" xfId="766"/>
    <cellStyle name="Normal 3 8 2 2 4" xfId="838"/>
    <cellStyle name="Normal 3 8 2 2 5" xfId="909"/>
    <cellStyle name="Normal 3 8 2 3" xfId="685"/>
    <cellStyle name="Normal 3 8 2 4" xfId="765"/>
    <cellStyle name="Normal 3 8 2 5" xfId="837"/>
    <cellStyle name="Normal 3 8 2 6" xfId="908"/>
    <cellStyle name="Normal 3 8 3" xfId="535"/>
    <cellStyle name="Normal 3 8 3 2" xfId="687"/>
    <cellStyle name="Normal 3 8 3 3" xfId="767"/>
    <cellStyle name="Normal 3 8 3 4" xfId="839"/>
    <cellStyle name="Normal 3 8 3 5" xfId="910"/>
    <cellStyle name="Normal 3 8 4" xfId="684"/>
    <cellStyle name="Normal 3 8 5" xfId="764"/>
    <cellStyle name="Normal 3 8 6" xfId="836"/>
    <cellStyle name="Normal 3 8 7" xfId="907"/>
    <cellStyle name="Normal 3 9" xfId="903"/>
    <cellStyle name="Normal 4" xfId="536"/>
    <cellStyle name="Normal 4 2" xfId="537"/>
    <cellStyle name="Normal 4 2 2" xfId="689"/>
    <cellStyle name="Normal 4 2 3" xfId="769"/>
    <cellStyle name="Normal 4 2 4" xfId="840"/>
    <cellStyle name="Normal 4 2 5" xfId="911"/>
    <cellStyle name="Normal 4 3" xfId="538"/>
    <cellStyle name="Normal 4 4" xfId="539"/>
    <cellStyle name="Normal 4 4 2" xfId="691"/>
    <cellStyle name="Normal 4 4 3" xfId="771"/>
    <cellStyle name="Normal 4 4 4" xfId="841"/>
    <cellStyle name="Normal 4 4 5" xfId="912"/>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2 2" xfId="700"/>
    <cellStyle name="Normal 5 2 3" xfId="781"/>
    <cellStyle name="Normal 5 2 4" xfId="849"/>
    <cellStyle name="Normal 5 2 5" xfId="914"/>
    <cellStyle name="Normal 5 3" xfId="550"/>
    <cellStyle name="Normal 5 3 2" xfId="701"/>
    <cellStyle name="Normal 5 3 3" xfId="782"/>
    <cellStyle name="Normal 5 3 4" xfId="850"/>
    <cellStyle name="Normal 5 3 5" xfId="915"/>
    <cellStyle name="Normal 5 4" xfId="699"/>
    <cellStyle name="Normal 5 5" xfId="780"/>
    <cellStyle name="Normal 5 6" xfId="848"/>
    <cellStyle name="Normal 5 7" xfId="913"/>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2 2" xfId="716"/>
    <cellStyle name="Normal 6 2 3" xfId="797"/>
    <cellStyle name="Normal 6 2 4" xfId="865"/>
    <cellStyle name="Normal 6 2 5" xfId="917"/>
    <cellStyle name="Normal 6 3" xfId="566"/>
    <cellStyle name="Normal 6 4" xfId="715"/>
    <cellStyle name="Normal 6 5" xfId="796"/>
    <cellStyle name="Normal 6 6" xfId="864"/>
    <cellStyle name="Normal 6 7" xfId="916"/>
    <cellStyle name="Normal 7" xfId="567"/>
    <cellStyle name="Normal 7 2" xfId="568"/>
    <cellStyle name="Normal 7 2 2" xfId="719"/>
    <cellStyle name="Normal 7 2 3" xfId="800"/>
    <cellStyle name="Normal 7 2 4" xfId="868"/>
    <cellStyle name="Normal 7 2 5" xfId="918"/>
    <cellStyle name="Normal 8" xfId="569"/>
    <cellStyle name="Normal 9" xfId="592"/>
    <cellStyle name="Normal 9 2" xfId="721"/>
    <cellStyle name="Normal 9 3" xfId="802"/>
    <cellStyle name="Normal 9 4" xfId="870"/>
    <cellStyle name="Normal 9 5" xfId="919"/>
    <cellStyle name="Normal_Sheet1" xfId="570"/>
    <cellStyle name="Note 2" xfId="571"/>
    <cellStyle name="Note 2 2" xfId="723"/>
    <cellStyle name="Note 2 3" xfId="803"/>
    <cellStyle name="Note 2 4" xfId="872"/>
    <cellStyle name="Note 2 5" xfId="920"/>
    <cellStyle name="Output 2" xfId="572"/>
    <cellStyle name="Output 2 2" xfId="724"/>
    <cellStyle name="Output 2 3" xfId="804"/>
    <cellStyle name="Output 2 4" xfId="873"/>
    <cellStyle name="Output 2 5" xfId="921"/>
    <cellStyle name="Percent 2" xfId="573"/>
    <cellStyle name="Standard 3" xfId="574"/>
    <cellStyle name="Standard 4" xfId="575"/>
    <cellStyle name="Standard 4 2" xfId="576"/>
    <cellStyle name="Standard 4 2 2" xfId="577"/>
    <cellStyle name="Standard 4 2 2 2" xfId="578"/>
    <cellStyle name="Standard 4 2 2 2 2" xfId="730"/>
    <cellStyle name="Standard 4 2 2 2 3" xfId="808"/>
    <cellStyle name="Standard 4 2 2 2 4" xfId="879"/>
    <cellStyle name="Standard 4 2 2 2 5" xfId="925"/>
    <cellStyle name="Standard 4 2 2 3" xfId="729"/>
    <cellStyle name="Standard 4 2 2 4" xfId="807"/>
    <cellStyle name="Standard 4 2 2 5" xfId="878"/>
    <cellStyle name="Standard 4 2 2 6" xfId="924"/>
    <cellStyle name="Standard 4 2 3" xfId="579"/>
    <cellStyle name="Standard 4 2 3 2" xfId="731"/>
    <cellStyle name="Standard 4 2 3 3" xfId="809"/>
    <cellStyle name="Standard 4 2 3 4" xfId="880"/>
    <cellStyle name="Standard 4 2 3 5" xfId="926"/>
    <cellStyle name="Standard 4 2 4" xfId="728"/>
    <cellStyle name="Standard 4 2 5" xfId="806"/>
    <cellStyle name="Standard 4 2 6" xfId="877"/>
    <cellStyle name="Standard 4 2 7" xfId="923"/>
    <cellStyle name="Standard 4 3" xfId="580"/>
    <cellStyle name="Standard 4 3 2" xfId="581"/>
    <cellStyle name="Standard 4 3 2 2" xfId="733"/>
    <cellStyle name="Standard 4 3 2 3" xfId="811"/>
    <cellStyle name="Standard 4 3 2 4" xfId="882"/>
    <cellStyle name="Standard 4 3 2 5" xfId="928"/>
    <cellStyle name="Standard 4 3 3" xfId="732"/>
    <cellStyle name="Standard 4 3 4" xfId="810"/>
    <cellStyle name="Standard 4 3 5" xfId="881"/>
    <cellStyle name="Standard 4 3 6" xfId="927"/>
    <cellStyle name="Standard 4 4" xfId="582"/>
    <cellStyle name="Standard 4 4 2" xfId="734"/>
    <cellStyle name="Standard 4 4 3" xfId="812"/>
    <cellStyle name="Standard 4 4 4" xfId="883"/>
    <cellStyle name="Standard 4 4 5" xfId="929"/>
    <cellStyle name="Standard 4 5" xfId="727"/>
    <cellStyle name="Standard 4 6" xfId="805"/>
    <cellStyle name="Standard 4 7" xfId="876"/>
    <cellStyle name="Standard 4 8" xfId="922"/>
    <cellStyle name="Standard 6" xfId="583"/>
    <cellStyle name="Title 2" xfId="584"/>
    <cellStyle name="Title 2 2" xfId="736"/>
    <cellStyle name="Title 2 3" xfId="813"/>
    <cellStyle name="Title 2 4" xfId="885"/>
    <cellStyle name="Title 2 5" xfId="930"/>
    <cellStyle name="Total 2" xfId="585"/>
    <cellStyle name="Total 2 2" xfId="737"/>
    <cellStyle name="Total 2 3" xfId="814"/>
    <cellStyle name="Total 2 4" xfId="886"/>
    <cellStyle name="Total 2 5" xfId="931"/>
    <cellStyle name="Warning Text 2" xfId="586"/>
    <cellStyle name="Warning Text 2 2" xfId="738"/>
    <cellStyle name="Warning Text 2 3" xfId="815"/>
    <cellStyle name="Warning Text 2 4" xfId="887"/>
    <cellStyle name="Warning Text 2 5" xfId="932"/>
    <cellStyle name="標準 2" xfId="589"/>
    <cellStyle name="標準 2 2" xfId="590"/>
    <cellStyle name="標準 2 3" xfId="591"/>
    <cellStyle name="常规" xfId="0" builtinId="0"/>
    <cellStyle name="超链接" xfId="487" builtinId="8"/>
    <cellStyle name="一般 7" xfId="588"/>
    <cellStyle name="표준 2" xfId="587"/>
  </cellStyles>
  <dxfs count="73">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mailto:zhaojin_sunxiaohui@163.com" TargetMode="External"/><Relationship Id="rId3" Type="http://schemas.openxmlformats.org/officeDocument/2006/relationships/hyperlink" Target="mailto:51464595@qq.com" TargetMode="External"/><Relationship Id="rId7" Type="http://schemas.openxmlformats.org/officeDocument/2006/relationships/hyperlink" Target="mailto:chenw_nniec@otic.com.cn" TargetMode="External"/><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hyperlink" Target="mailto:belindahuang@vip.163.com" TargetMode="External"/><Relationship Id="rId11" Type="http://schemas.openxmlformats.org/officeDocument/2006/relationships/drawing" Target="../drawings/drawing5.xml"/><Relationship Id="rId5" Type="http://schemas.openxmlformats.org/officeDocument/2006/relationships/hyperlink" Target="mailto:jiujiang_jx@yahoo.com" TargetMode="External"/><Relationship Id="rId10" Type="http://schemas.openxmlformats.org/officeDocument/2006/relationships/printerSettings" Target="../printerSettings/printerSettings12.bin"/><Relationship Id="rId4" Type="http://schemas.openxmlformats.org/officeDocument/2006/relationships/hyperlink" Target="mailto:export@jjtanbre.com.cn" TargetMode="External"/><Relationship Id="rId9" Type="http://schemas.openxmlformats.org/officeDocument/2006/relationships/hyperlink" Target="mailto:zhaojin_sunxiaohui@163.co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9"/>
  <cols>
    <col min="1" max="1" width="0.83203125" customWidth="1"/>
    <col min="2" max="2" width="8" customWidth="1"/>
    <col min="3" max="3" width="8.58203125" customWidth="1"/>
    <col min="4" max="4" width="13" style="164" customWidth="1"/>
    <col min="5" max="5" width="42.4140625" customWidth="1"/>
    <col min="6" max="6" width="53.4140625" customWidth="1"/>
    <col min="7" max="7" width="0.83203125" customWidth="1"/>
  </cols>
  <sheetData>
    <row r="1" spans="1:7" ht="13.45" thickTop="1">
      <c r="A1" s="6"/>
      <c r="B1" s="7"/>
      <c r="C1" s="7"/>
      <c r="D1" s="158"/>
      <c r="E1" s="7"/>
      <c r="F1" s="7"/>
      <c r="G1" s="8"/>
    </row>
    <row r="2" spans="1:7">
      <c r="A2" s="339"/>
      <c r="B2" s="4" t="s">
        <v>807</v>
      </c>
      <c r="C2" s="2"/>
      <c r="D2" s="159"/>
      <c r="E2" s="2"/>
      <c r="F2" s="2"/>
      <c r="G2" s="24"/>
    </row>
    <row r="3" spans="1:7">
      <c r="A3" s="339"/>
      <c r="B3" s="2" t="s">
        <v>800</v>
      </c>
      <c r="C3" s="4"/>
      <c r="D3" s="160"/>
      <c r="E3" s="2"/>
      <c r="F3" s="4"/>
      <c r="G3" s="24"/>
    </row>
    <row r="4" spans="1:7" ht="15.05">
      <c r="A4" s="339"/>
      <c r="B4" s="27" t="s">
        <v>809</v>
      </c>
      <c r="C4" s="5"/>
      <c r="D4" s="161"/>
      <c r="E4" s="2"/>
      <c r="F4" s="5"/>
      <c r="G4" s="24"/>
    </row>
    <row r="5" spans="1:7">
      <c r="A5" s="339"/>
      <c r="B5" s="26" t="s">
        <v>998</v>
      </c>
      <c r="C5" s="3"/>
      <c r="D5" s="162"/>
      <c r="E5" s="2"/>
      <c r="F5" s="3"/>
      <c r="G5" s="24"/>
    </row>
    <row r="6" spans="1:7">
      <c r="A6" s="339"/>
      <c r="B6" s="2"/>
      <c r="C6" s="2"/>
      <c r="D6" s="159"/>
      <c r="E6" s="2"/>
      <c r="F6" s="2"/>
      <c r="G6" s="24"/>
    </row>
    <row r="7" spans="1:7">
      <c r="A7" s="339"/>
      <c r="B7" s="2"/>
      <c r="C7" s="2"/>
      <c r="D7" s="159"/>
      <c r="E7" s="2"/>
      <c r="F7" s="2"/>
      <c r="G7" s="24"/>
    </row>
    <row r="8" spans="1:7">
      <c r="A8" s="339"/>
      <c r="B8" s="2"/>
      <c r="C8" s="2"/>
      <c r="D8" s="159"/>
      <c r="E8" s="2"/>
      <c r="F8" s="2"/>
      <c r="G8" s="24"/>
    </row>
    <row r="9" spans="1:7">
      <c r="A9" s="339"/>
      <c r="B9" s="342" t="s">
        <v>810</v>
      </c>
      <c r="C9" s="342"/>
      <c r="D9" s="342"/>
      <c r="E9" s="342"/>
      <c r="F9" s="342"/>
      <c r="G9" s="24"/>
    </row>
    <row r="10" spans="1:7" ht="27" customHeight="1">
      <c r="A10" s="339"/>
      <c r="B10" s="343" t="s">
        <v>423</v>
      </c>
      <c r="C10" s="343"/>
      <c r="D10" s="343"/>
      <c r="E10" s="343"/>
      <c r="F10" s="343"/>
      <c r="G10" s="24"/>
    </row>
    <row r="11" spans="1:7" ht="27" customHeight="1">
      <c r="A11" s="339"/>
      <c r="B11" s="344"/>
      <c r="C11" s="344"/>
      <c r="D11" s="344"/>
      <c r="E11" s="344"/>
      <c r="F11" s="344"/>
      <c r="G11" s="24"/>
    </row>
    <row r="12" spans="1:7">
      <c r="A12" s="339"/>
      <c r="B12" s="28" t="s">
        <v>808</v>
      </c>
      <c r="C12" s="29" t="s">
        <v>811</v>
      </c>
      <c r="D12" s="163" t="s">
        <v>812</v>
      </c>
      <c r="E12" s="29" t="s">
        <v>593</v>
      </c>
      <c r="F12" s="29" t="s">
        <v>594</v>
      </c>
      <c r="G12" s="24"/>
    </row>
    <row r="13" spans="1:7" ht="33.85">
      <c r="A13" s="339"/>
      <c r="B13" s="274">
        <v>1</v>
      </c>
      <c r="C13" s="275" t="s">
        <v>1046</v>
      </c>
      <c r="D13" s="276" t="s">
        <v>836</v>
      </c>
      <c r="E13" s="277" t="s">
        <v>813</v>
      </c>
      <c r="F13" s="277"/>
      <c r="G13" s="24"/>
    </row>
    <row r="14" spans="1:7" ht="45.15">
      <c r="A14" s="339"/>
      <c r="B14" s="274">
        <v>2</v>
      </c>
      <c r="C14" s="275" t="s">
        <v>1046</v>
      </c>
      <c r="D14" s="276" t="s">
        <v>983</v>
      </c>
      <c r="E14" s="277" t="s">
        <v>513</v>
      </c>
      <c r="F14" s="277" t="s">
        <v>514</v>
      </c>
      <c r="G14" s="24"/>
    </row>
    <row r="15" spans="1:7" ht="89.2" customHeight="1">
      <c r="A15" s="339"/>
      <c r="B15" s="324">
        <v>2.0099999999999998</v>
      </c>
      <c r="C15" s="336" t="s">
        <v>1046</v>
      </c>
      <c r="D15" s="345" t="s">
        <v>2150</v>
      </c>
      <c r="E15" s="278" t="s">
        <v>595</v>
      </c>
      <c r="F15" s="278" t="s">
        <v>598</v>
      </c>
      <c r="G15" s="24"/>
    </row>
    <row r="16" spans="1:7" ht="99" customHeight="1">
      <c r="A16" s="339"/>
      <c r="B16" s="325"/>
      <c r="C16" s="337"/>
      <c r="D16" s="346"/>
      <c r="E16" s="279"/>
      <c r="F16" s="279" t="s">
        <v>596</v>
      </c>
      <c r="G16" s="24"/>
    </row>
    <row r="17" spans="1:7" ht="63" customHeight="1">
      <c r="A17" s="339"/>
      <c r="B17" s="326"/>
      <c r="C17" s="338"/>
      <c r="D17" s="347"/>
      <c r="E17" s="275"/>
      <c r="F17" s="275" t="s">
        <v>597</v>
      </c>
      <c r="G17" s="24"/>
    </row>
    <row r="18" spans="1:7" ht="117" customHeight="1">
      <c r="A18" s="339"/>
      <c r="B18" s="324">
        <v>2.02</v>
      </c>
      <c r="C18" s="336" t="s">
        <v>1046</v>
      </c>
      <c r="D18" s="345" t="s">
        <v>2151</v>
      </c>
      <c r="E18" s="278" t="s">
        <v>424</v>
      </c>
      <c r="F18" s="278" t="s">
        <v>508</v>
      </c>
      <c r="G18" s="24"/>
    </row>
    <row r="19" spans="1:7" ht="71.2" customHeight="1">
      <c r="A19" s="339"/>
      <c r="B19" s="325"/>
      <c r="C19" s="337"/>
      <c r="D19" s="346"/>
      <c r="E19" s="279" t="s">
        <v>512</v>
      </c>
      <c r="F19" s="279" t="s">
        <v>425</v>
      </c>
      <c r="G19" s="24"/>
    </row>
    <row r="20" spans="1:7" ht="90.8" customHeight="1">
      <c r="A20" s="339"/>
      <c r="B20" s="325"/>
      <c r="C20" s="337"/>
      <c r="D20" s="346"/>
      <c r="E20" s="279"/>
      <c r="F20" s="279" t="s">
        <v>600</v>
      </c>
      <c r="G20" s="24"/>
    </row>
    <row r="21" spans="1:7" ht="74.3" customHeight="1">
      <c r="A21" s="339"/>
      <c r="B21" s="326"/>
      <c r="C21" s="338"/>
      <c r="D21" s="347"/>
      <c r="E21" s="275"/>
      <c r="F21" s="275" t="s">
        <v>599</v>
      </c>
      <c r="G21" s="24"/>
    </row>
    <row r="22" spans="1:7" ht="90" customHeight="1">
      <c r="A22" s="339"/>
      <c r="B22" s="330">
        <v>2.0299999999999998</v>
      </c>
      <c r="C22" s="330" t="s">
        <v>783</v>
      </c>
      <c r="D22" s="333" t="s">
        <v>2152</v>
      </c>
      <c r="E22" s="336" t="s">
        <v>422</v>
      </c>
      <c r="F22" s="278" t="s">
        <v>445</v>
      </c>
      <c r="G22" s="24"/>
    </row>
    <row r="23" spans="1:7" ht="109.5" customHeight="1">
      <c r="A23" s="339"/>
      <c r="B23" s="331"/>
      <c r="C23" s="331"/>
      <c r="D23" s="334"/>
      <c r="E23" s="337"/>
      <c r="F23" s="279" t="s">
        <v>784</v>
      </c>
      <c r="G23" s="24"/>
    </row>
    <row r="24" spans="1:7" ht="74.3" customHeight="1">
      <c r="A24" s="339"/>
      <c r="B24" s="332"/>
      <c r="C24" s="332"/>
      <c r="D24" s="335"/>
      <c r="E24" s="338"/>
      <c r="F24" s="275" t="s">
        <v>421</v>
      </c>
      <c r="G24" s="24"/>
    </row>
    <row r="25" spans="1:7" ht="72" customHeight="1">
      <c r="A25" s="339"/>
      <c r="B25" s="274" t="s">
        <v>443</v>
      </c>
      <c r="C25" s="275" t="s">
        <v>444</v>
      </c>
      <c r="D25" s="276" t="s">
        <v>2153</v>
      </c>
      <c r="E25" s="275" t="s">
        <v>2148</v>
      </c>
      <c r="F25" s="275" t="s">
        <v>446</v>
      </c>
      <c r="G25" s="24"/>
    </row>
    <row r="26" spans="1:7" ht="98.2" customHeight="1">
      <c r="A26" s="339"/>
      <c r="B26" s="327">
        <v>3</v>
      </c>
      <c r="C26" s="324" t="s">
        <v>66</v>
      </c>
      <c r="D26" s="345" t="s">
        <v>2154</v>
      </c>
      <c r="E26" s="336" t="s">
        <v>0</v>
      </c>
      <c r="F26" s="278" t="s">
        <v>60</v>
      </c>
      <c r="G26" s="24"/>
    </row>
    <row r="27" spans="1:7" ht="90" customHeight="1">
      <c r="A27" s="339"/>
      <c r="B27" s="328"/>
      <c r="C27" s="325"/>
      <c r="D27" s="346"/>
      <c r="E27" s="337"/>
      <c r="F27" s="279" t="s">
        <v>55</v>
      </c>
      <c r="G27" s="24"/>
    </row>
    <row r="28" spans="1:7" ht="19.350000000000001" customHeight="1">
      <c r="A28" s="339"/>
      <c r="B28" s="328"/>
      <c r="C28" s="325"/>
      <c r="D28" s="346"/>
      <c r="E28" s="337"/>
      <c r="F28" s="279" t="s">
        <v>56</v>
      </c>
      <c r="G28" s="24"/>
    </row>
    <row r="29" spans="1:7" ht="74.55" customHeight="1">
      <c r="A29" s="339"/>
      <c r="B29" s="328"/>
      <c r="C29" s="325"/>
      <c r="D29" s="346"/>
      <c r="E29" s="337"/>
      <c r="F29" s="279" t="s">
        <v>57</v>
      </c>
      <c r="G29" s="24"/>
    </row>
    <row r="30" spans="1:7" ht="62.5" customHeight="1">
      <c r="A30" s="339"/>
      <c r="B30" s="328"/>
      <c r="C30" s="325"/>
      <c r="D30" s="346"/>
      <c r="E30" s="337"/>
      <c r="F30" s="279" t="s">
        <v>58</v>
      </c>
      <c r="G30" s="24"/>
    </row>
    <row r="31" spans="1:7" ht="81" customHeight="1">
      <c r="A31" s="339"/>
      <c r="B31" s="328"/>
      <c r="C31" s="325"/>
      <c r="D31" s="346"/>
      <c r="E31" s="337"/>
      <c r="F31" s="279" t="s">
        <v>59</v>
      </c>
      <c r="G31" s="24"/>
    </row>
    <row r="32" spans="1:7" ht="48.8" customHeight="1">
      <c r="A32" s="339"/>
      <c r="B32" s="328"/>
      <c r="C32" s="325"/>
      <c r="D32" s="346"/>
      <c r="E32" s="337"/>
      <c r="F32" s="279" t="s">
        <v>62</v>
      </c>
      <c r="G32" s="24"/>
    </row>
    <row r="33" spans="1:7" ht="98.5" customHeight="1">
      <c r="A33" s="339"/>
      <c r="B33" s="328"/>
      <c r="C33" s="325"/>
      <c r="D33" s="346"/>
      <c r="E33" s="337"/>
      <c r="F33" s="279" t="s">
        <v>61</v>
      </c>
      <c r="G33" s="24"/>
    </row>
    <row r="34" spans="1:7" ht="89.2" customHeight="1">
      <c r="A34" s="339"/>
      <c r="B34" s="328"/>
      <c r="C34" s="325"/>
      <c r="D34" s="346"/>
      <c r="E34" s="337"/>
      <c r="F34" s="279" t="s">
        <v>63</v>
      </c>
      <c r="G34" s="24"/>
    </row>
    <row r="35" spans="1:7" ht="29.15" customHeight="1">
      <c r="A35" s="339"/>
      <c r="B35" s="328"/>
      <c r="C35" s="325"/>
      <c r="D35" s="346"/>
      <c r="E35" s="337"/>
      <c r="F35" s="279" t="s">
        <v>64</v>
      </c>
      <c r="G35" s="24"/>
    </row>
    <row r="36" spans="1:7" ht="135.94999999999999">
      <c r="A36" s="339"/>
      <c r="B36" s="329"/>
      <c r="C36" s="326"/>
      <c r="D36" s="347"/>
      <c r="E36" s="338"/>
      <c r="F36" s="281" t="s">
        <v>65</v>
      </c>
      <c r="G36" s="24"/>
    </row>
    <row r="37" spans="1:7" ht="135.4">
      <c r="A37" s="339"/>
      <c r="B37" s="280">
        <v>3.01</v>
      </c>
      <c r="C37" s="282" t="s">
        <v>66</v>
      </c>
      <c r="D37" s="276" t="s">
        <v>2155</v>
      </c>
      <c r="E37" s="283" t="s">
        <v>1282</v>
      </c>
      <c r="F37" s="284" t="s">
        <v>1384</v>
      </c>
      <c r="G37" s="24"/>
    </row>
    <row r="38" spans="1:7" ht="124.15">
      <c r="A38" s="339"/>
      <c r="B38" s="280">
        <v>3.02</v>
      </c>
      <c r="C38" s="282" t="s">
        <v>1314</v>
      </c>
      <c r="D38" s="276" t="s">
        <v>2156</v>
      </c>
      <c r="E38" s="283" t="s">
        <v>1329</v>
      </c>
      <c r="F38" s="284" t="s">
        <v>1385</v>
      </c>
      <c r="G38" s="24"/>
    </row>
    <row r="39" spans="1:7" ht="112.85">
      <c r="A39" s="339"/>
      <c r="B39" s="285">
        <v>4</v>
      </c>
      <c r="C39" s="286" t="s">
        <v>1480</v>
      </c>
      <c r="D39" s="276" t="s">
        <v>2157</v>
      </c>
      <c r="E39" s="275" t="s">
        <v>2104</v>
      </c>
      <c r="F39" s="275" t="s">
        <v>1481</v>
      </c>
      <c r="G39" s="24"/>
    </row>
    <row r="40" spans="1:7" ht="56.45">
      <c r="A40" s="339"/>
      <c r="B40" s="280">
        <v>4.01</v>
      </c>
      <c r="C40" s="286" t="s">
        <v>1480</v>
      </c>
      <c r="D40" s="276" t="s">
        <v>2159</v>
      </c>
      <c r="E40" s="275" t="s">
        <v>2116</v>
      </c>
      <c r="F40" s="275" t="s">
        <v>2120</v>
      </c>
      <c r="G40" s="24"/>
    </row>
    <row r="41" spans="1:7" ht="56.45">
      <c r="A41" s="339"/>
      <c r="B41" s="280" t="s">
        <v>2146</v>
      </c>
      <c r="C41" s="286" t="s">
        <v>1480</v>
      </c>
      <c r="D41" s="276" t="s">
        <v>2158</v>
      </c>
      <c r="E41" s="275" t="s">
        <v>2149</v>
      </c>
      <c r="F41" s="275" t="s">
        <v>2147</v>
      </c>
      <c r="G41" s="24"/>
    </row>
    <row r="42" spans="1:7" ht="56.45">
      <c r="A42" s="339"/>
      <c r="B42" s="280" t="s">
        <v>2173</v>
      </c>
      <c r="C42" s="286" t="s">
        <v>1480</v>
      </c>
      <c r="D42" s="276" t="s">
        <v>2178</v>
      </c>
      <c r="E42" s="275" t="s">
        <v>2148</v>
      </c>
      <c r="F42" s="275" t="s">
        <v>2174</v>
      </c>
      <c r="G42" s="24"/>
    </row>
    <row r="43" spans="1:7" ht="180.55">
      <c r="A43" s="339"/>
      <c r="B43" s="287">
        <v>4.0999999999999996</v>
      </c>
      <c r="C43" s="286" t="s">
        <v>2177</v>
      </c>
      <c r="D43" s="288">
        <v>42867</v>
      </c>
      <c r="E43" s="289" t="s">
        <v>2180</v>
      </c>
      <c r="F43" s="275" t="s">
        <v>2179</v>
      </c>
      <c r="G43" s="24"/>
    </row>
    <row r="44" spans="1:7" ht="101.55">
      <c r="A44" s="339"/>
      <c r="B44" s="287">
        <v>4.2</v>
      </c>
      <c r="C44" s="286" t="s">
        <v>2177</v>
      </c>
      <c r="D44" s="288">
        <v>42704</v>
      </c>
      <c r="E44" s="289" t="s">
        <v>2369</v>
      </c>
      <c r="F44" s="275" t="s">
        <v>2344</v>
      </c>
      <c r="G44" s="24"/>
    </row>
    <row r="45" spans="1:7" ht="203.1">
      <c r="A45" s="339"/>
      <c r="B45" s="290">
        <v>5</v>
      </c>
      <c r="C45" s="286" t="s">
        <v>2177</v>
      </c>
      <c r="D45" s="288">
        <v>42867</v>
      </c>
      <c r="E45" s="289" t="s">
        <v>12256</v>
      </c>
      <c r="F45" s="275" t="s">
        <v>11978</v>
      </c>
      <c r="G45" s="24"/>
    </row>
    <row r="46" spans="1:7" ht="56.45">
      <c r="A46" s="339"/>
      <c r="B46" s="287">
        <v>5.01</v>
      </c>
      <c r="C46" s="286" t="s">
        <v>2177</v>
      </c>
      <c r="D46" s="288">
        <v>42907</v>
      </c>
      <c r="E46" s="289" t="s">
        <v>14886</v>
      </c>
      <c r="F46" s="275" t="s">
        <v>11978</v>
      </c>
      <c r="G46" s="24"/>
    </row>
    <row r="47" spans="1:7" ht="90.3">
      <c r="A47" s="339"/>
      <c r="B47" s="287">
        <v>5.0999999999999996</v>
      </c>
      <c r="C47" s="286" t="s">
        <v>2177</v>
      </c>
      <c r="D47" s="288">
        <v>43070</v>
      </c>
      <c r="E47" s="289" t="s">
        <v>12456</v>
      </c>
      <c r="F47" s="275" t="s">
        <v>12457</v>
      </c>
      <c r="G47" s="24"/>
    </row>
    <row r="48" spans="1:7" ht="79">
      <c r="A48" s="339"/>
      <c r="B48" s="287">
        <v>5.1100000000000003</v>
      </c>
      <c r="C48" s="286" t="s">
        <v>12684</v>
      </c>
      <c r="D48" s="288">
        <v>43217</v>
      </c>
      <c r="E48" s="289" t="s">
        <v>12786</v>
      </c>
      <c r="F48" s="275" t="s">
        <v>12711</v>
      </c>
      <c r="G48" s="24"/>
    </row>
    <row r="49" spans="1:7" ht="79">
      <c r="A49" s="339"/>
      <c r="B49" s="287">
        <v>5.12</v>
      </c>
      <c r="C49" s="286" t="s">
        <v>12684</v>
      </c>
      <c r="D49" s="288">
        <v>43581</v>
      </c>
      <c r="E49" s="289" t="s">
        <v>12786</v>
      </c>
      <c r="F49" s="275" t="s">
        <v>13315</v>
      </c>
      <c r="G49" s="24"/>
    </row>
    <row r="50" spans="1:7" ht="112.85">
      <c r="A50" s="339"/>
      <c r="B50" s="290">
        <v>6</v>
      </c>
      <c r="C50" s="286" t="s">
        <v>12684</v>
      </c>
      <c r="D50" s="288">
        <v>43964</v>
      </c>
      <c r="E50" s="289" t="s">
        <v>13527</v>
      </c>
      <c r="F50" s="275" t="s">
        <v>13318</v>
      </c>
      <c r="G50" s="24"/>
    </row>
    <row r="51" spans="1:7" ht="56.45">
      <c r="A51" s="339"/>
      <c r="B51" s="287">
        <v>6.01</v>
      </c>
      <c r="C51" s="286" t="s">
        <v>12684</v>
      </c>
      <c r="D51" s="288">
        <v>43970</v>
      </c>
      <c r="E51" s="289" t="s">
        <v>14887</v>
      </c>
      <c r="F51" s="289" t="s">
        <v>13318</v>
      </c>
      <c r="G51" s="24"/>
    </row>
    <row r="52" spans="1:7" ht="56.45">
      <c r="A52" s="339"/>
      <c r="B52" s="287">
        <v>6.1</v>
      </c>
      <c r="C52" s="286" t="s">
        <v>12684</v>
      </c>
      <c r="D52" s="288">
        <v>44314</v>
      </c>
      <c r="E52" s="289" t="s">
        <v>14880</v>
      </c>
      <c r="F52" s="289" t="s">
        <v>14487</v>
      </c>
      <c r="G52" s="24"/>
    </row>
    <row r="53" spans="1:7" ht="56.45">
      <c r="A53" s="339"/>
      <c r="B53" s="287">
        <v>6.2</v>
      </c>
      <c r="C53" s="286" t="s">
        <v>12684</v>
      </c>
      <c r="D53" s="288">
        <v>44678</v>
      </c>
      <c r="E53" s="289" t="s">
        <v>14880</v>
      </c>
      <c r="F53" s="289" t="s">
        <v>14879</v>
      </c>
      <c r="G53" s="24"/>
    </row>
    <row r="54" spans="1:7" ht="56.45">
      <c r="A54" s="339"/>
      <c r="B54" s="287">
        <v>6.21</v>
      </c>
      <c r="C54" s="286" t="s">
        <v>12684</v>
      </c>
      <c r="D54" s="288">
        <v>44687</v>
      </c>
      <c r="E54" s="289" t="s">
        <v>14888</v>
      </c>
      <c r="F54" s="289" t="s">
        <v>14879</v>
      </c>
      <c r="G54" s="24"/>
    </row>
    <row r="55" spans="1:7" ht="56.45">
      <c r="A55" s="339"/>
      <c r="B55" s="287">
        <v>6.22</v>
      </c>
      <c r="C55" s="286" t="s">
        <v>12684</v>
      </c>
      <c r="D55" s="291">
        <v>44692</v>
      </c>
      <c r="E55" s="289" t="s">
        <v>14887</v>
      </c>
      <c r="F55" s="289" t="s">
        <v>14879</v>
      </c>
      <c r="G55" s="24"/>
    </row>
    <row r="56" spans="1:7" ht="79">
      <c r="A56" s="339"/>
      <c r="B56" s="290">
        <v>6.3</v>
      </c>
      <c r="C56" s="286" t="s">
        <v>12684</v>
      </c>
      <c r="D56" s="291">
        <v>45051</v>
      </c>
      <c r="E56" s="289" t="s">
        <v>15144</v>
      </c>
      <c r="F56" s="289" t="s">
        <v>14925</v>
      </c>
      <c r="G56" s="24"/>
    </row>
    <row r="57" spans="1:7" ht="56.45">
      <c r="A57" s="339"/>
      <c r="B57" s="287">
        <v>6.31</v>
      </c>
      <c r="C57" s="286" t="s">
        <v>12684</v>
      </c>
      <c r="D57" s="291">
        <v>45072</v>
      </c>
      <c r="E57" s="289" t="s">
        <v>15146</v>
      </c>
      <c r="F57" s="289" t="s">
        <v>14925</v>
      </c>
      <c r="G57" s="24"/>
    </row>
    <row r="58" spans="1:7" ht="56.45">
      <c r="A58" s="339"/>
      <c r="B58" s="290">
        <v>6.4</v>
      </c>
      <c r="C58" s="286" t="s">
        <v>12684</v>
      </c>
      <c r="D58" s="291">
        <v>45408</v>
      </c>
      <c r="E58" s="289" t="s">
        <v>15148</v>
      </c>
      <c r="F58" s="289" t="s">
        <v>15147</v>
      </c>
      <c r="G58" s="24"/>
    </row>
    <row r="59" spans="1:7" ht="56.45">
      <c r="A59" s="339"/>
      <c r="B59" s="290">
        <v>6.5</v>
      </c>
      <c r="C59" s="286" t="s">
        <v>12684</v>
      </c>
      <c r="D59" s="291">
        <v>45772</v>
      </c>
      <c r="E59" s="289" t="s">
        <v>15217</v>
      </c>
      <c r="F59" s="289" t="s">
        <v>15259</v>
      </c>
      <c r="G59" s="24"/>
    </row>
    <row r="60" spans="1:7" ht="79">
      <c r="A60" s="339"/>
      <c r="B60" s="290">
        <v>6.6</v>
      </c>
      <c r="C60" s="286" t="s">
        <v>12684</v>
      </c>
      <c r="D60" s="291">
        <v>46129</v>
      </c>
      <c r="E60" s="289" t="s">
        <v>15870</v>
      </c>
      <c r="F60" s="292" t="s">
        <v>15352</v>
      </c>
      <c r="G60" s="24"/>
    </row>
    <row r="61" spans="1:7" ht="13.45" thickBot="1">
      <c r="A61" s="340"/>
      <c r="B61" s="341" t="str">
        <f ca="1">OFFSET(L!$C$1,MATCH("General"&amp;"Cpy",L!$A:$A,0)-1,SL,,)</f>
        <v>© 2026 Responsible Minerals Initiative。保留所有权利。</v>
      </c>
      <c r="C61" s="341"/>
      <c r="D61" s="341"/>
      <c r="E61" s="341"/>
      <c r="F61" s="341"/>
      <c r="G61" s="25"/>
    </row>
    <row r="62" spans="1:7" ht="13.45" thickTop="1"/>
  </sheetData>
  <sheetProtection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honeticPr fontId="98"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sheetPr codeName="Sheet2">
    <pageSetUpPr fitToPage="1"/>
  </sheetPr>
  <dimension ref="A1:B77"/>
  <sheetViews>
    <sheetView showGridLines="0" zoomScalePageLayoutView="60" workbookViewId="0"/>
  </sheetViews>
  <sheetFormatPr defaultColWidth="8.83203125" defaultRowHeight="12.9"/>
  <cols>
    <col min="1" max="1" width="143" customWidth="1"/>
    <col min="2" max="2" width="3" customWidth="1"/>
  </cols>
  <sheetData>
    <row r="1" spans="1:2" ht="100.5" customHeight="1">
      <c r="A1" s="101" t="str">
        <f ca="1">OFFSET(L!$C$1,MATCH("Instructions"&amp;ADDRESS(ROW(),COLUMN(),4),L!$A:$A,0)-1,SL,,)</f>
        <v>RMI 网址：(www.responsiblemineralsinitiative.org) 培训和指导、模板、负责任矿物审验流程合规冶炼厂列表。</v>
      </c>
      <c r="B1" s="97" t="s">
        <v>427</v>
      </c>
    </row>
    <row r="2" spans="1:2" ht="29.05">
      <c r="A2" s="102" t="str">
        <f ca="1">OFFSET(L!$C$1,MATCH("Instructions"&amp;ADDRESS(ROW(),COLUMN(),4),L!$A:$A,0)-1,SL,,)</f>
        <v>介绍</v>
      </c>
      <c r="B2" s="97" t="s">
        <v>1258</v>
      </c>
    </row>
    <row r="3" spans="1:2" ht="116.1">
      <c r="A3" s="99"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97" t="s">
        <v>1259</v>
      </c>
    </row>
    <row r="4" spans="1:2" ht="222.75" customHeight="1">
      <c r="A4" s="99"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97" t="s">
        <v>1265</v>
      </c>
    </row>
    <row r="5" spans="1:2" ht="14.55">
      <c r="A5" s="103"/>
      <c r="B5" s="97"/>
    </row>
    <row r="6" spans="1:2" ht="29.05">
      <c r="A6" s="102" t="str">
        <f ca="1">OFFSET(L!$C$1,MATCH("Instructions"&amp;ADDRESS(ROW(),COLUMN(),4),L!$A:$A,0)-1,SL,,)</f>
        <v>公司信息的填写说明（第 8 至 22 行）。_x000D_
请仅以英文作答</v>
      </c>
      <c r="B6" s="97" t="s">
        <v>1258</v>
      </c>
    </row>
    <row r="7" spans="1:2" ht="14.55">
      <c r="A7" s="220" t="str">
        <f ca="1">OFFSET(L!$C$1,MATCH("Instructions"&amp;ADDRESS(ROW(),COLUMN(),4),L!$A:$A,0)-1,SL,,)</f>
        <v>注：带星号 (*) 的字段为必填。</v>
      </c>
      <c r="B7" s="97"/>
    </row>
    <row r="8" spans="1:2" ht="14.55">
      <c r="A8" s="99" t="str">
        <f ca="1">OFFSET(L!$C$1,MATCH("Instructions"&amp;ADDRESS(ROW(),COLUMN(),4),L!$A:$A,0)-1,SL,,)</f>
        <v>1. 插入贵公司的法定名称。请勿使用缩写。在此字段中，您可以选择添加其他商业名称、营业名称等。</v>
      </c>
      <c r="B8" s="97"/>
    </row>
    <row r="9" spans="1:2" ht="405.7" customHeight="1">
      <c r="A9" s="141"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97" t="s">
        <v>1257</v>
      </c>
    </row>
    <row r="10" spans="1:2" ht="36" customHeight="1">
      <c r="A10" s="99" t="str">
        <f ca="1">OFFSET(L!$C$1,MATCH("Instructions"&amp;ADDRESS(ROW(),COLUMN(),4),L!$A:$A,0)-1,SL,,)</f>
        <v>3. 插入贵公司的唯一识别序号或编号（DUNS 号码、VAT 号码、客户特定识别码等）</v>
      </c>
      <c r="B10" s="97"/>
    </row>
    <row r="11" spans="1:2" ht="35.200000000000003" customHeight="1">
      <c r="A11" s="99" t="str">
        <f ca="1">OFFSET(L!$C$1,MATCH("Instructions"&amp;ADDRESS(ROW(),COLUMN(),4),L!$A:$A,0)-1,SL,,)</f>
        <v>4. 插入唯一识别序号或代码出处（例如“DUNS”、“VAT”、“客户”等）</v>
      </c>
      <c r="B11" s="97"/>
    </row>
    <row r="12" spans="1:2" ht="29.05">
      <c r="A12" s="99" t="str">
        <f ca="1">OFFSET(L!$C$1,MATCH("Instructions"&amp;ADDRESS(ROW(),COLUMN(),4),L!$A:$A,0)-1,SL,,)</f>
        <v>5. 插入贵公司的完整地址（街道、城市、州、国家或地区、邮政编码）。此为必填字段。</v>
      </c>
      <c r="B12" s="97" t="s">
        <v>1258</v>
      </c>
    </row>
    <row r="13" spans="1:2" ht="33.75" customHeight="1">
      <c r="A13" s="99" t="str">
        <f ca="1">OFFSET(L!$C$1,MATCH("Instructions"&amp;ADDRESS(ROW(),COLUMN(),4),L!$A:$A,0)-1,SL,,)</f>
        <v>6. 插入对此申报信息内容负责的联系人姓名。此为必填字段。</v>
      </c>
      <c r="B13" s="97"/>
    </row>
    <row r="14" spans="1:2" ht="14.55">
      <c r="A14" s="99" t="str">
        <f ca="1">OFFSET(L!$C$1,MATCH("Instructions"&amp;ADDRESS(ROW(),COLUMN(),4),L!$A:$A,0)-1,SL,,)</f>
        <v>7. 插入联系人的电子邮件地址。如果没有电子邮件地址，请说明“无”或“不适用”。如留空此字段，会导致此表格出错。此为必填字段。</v>
      </c>
      <c r="B14" s="97"/>
    </row>
    <row r="15" spans="1:2" ht="25.55" customHeight="1">
      <c r="A15" s="99" t="str">
        <f ca="1">OFFSET(L!$C$1,MATCH("Instructions"&amp;ADDRESS(ROW(),COLUMN(),4),L!$A:$A,0)-1,SL,,)</f>
        <v>8. 插入联系人的电话号码。此为必填字段。</v>
      </c>
      <c r="B15" s="97"/>
    </row>
    <row r="16" spans="1:2" ht="14.55">
      <c r="A16" s="99" t="str">
        <f ca="1">OFFSET(L!$C$1,MATCH("Instructions"&amp;ADDRESS(ROW(),COLUMN(),4),L!$A:$A,0)-1,SL,,)</f>
        <v xml:space="preserve">9. 插入负责申报信息内容的人员姓名。授权人可能与联系人不同。请勿填写“相同”或相似信息，而需提供授权人的姓名。此为必填字段。 </v>
      </c>
      <c r="B16" s="97"/>
    </row>
    <row r="17" spans="1:2" ht="14.55">
      <c r="A17" s="99" t="str">
        <f ca="1">OFFSET(L!$C$1,MATCH("Instructions"&amp;ADDRESS(ROW(),COLUMN(),4),L!$A:$A,0)-1,SL,,)</f>
        <v>10. 输入授权人的职位。 此为选填字段。</v>
      </c>
      <c r="B17" s="97"/>
    </row>
    <row r="18" spans="1:2" ht="14.55">
      <c r="A18" s="99" t="str">
        <f ca="1">OFFSET(L!$C$1,MATCH("Instructions"&amp;ADDRESS(ROW(),COLUMN(),4),L!$A:$A,0)-1,SL,,)</f>
        <v>11.  输入授权人的电子邮件地址。如果没有电子邮件地址，请声明“无”或“不适用”。如留空此字段，会导致表格出错。此为必填字段。</v>
      </c>
      <c r="B18" s="97"/>
    </row>
    <row r="19" spans="1:2" ht="14.55">
      <c r="A19" s="99" t="str">
        <f ca="1">OFFSET(L!$C$1,MATCH("Instructions"&amp;ADDRESS(ROW(),COLUMN(),4),L!$A:$A,0)-1,SL,,)</f>
        <v>12. 插入授权人的电话号码。此字段自由选择填写。</v>
      </c>
      <c r="B19" s="97"/>
    </row>
    <row r="20" spans="1:2" ht="33.75" customHeight="1">
      <c r="A20" s="99" t="str">
        <f ca="1">OFFSET(L!$C$1,MATCH("Instructions"&amp;ADDRESS(ROW(),COLUMN(),4),L!$A:$A,0)-1,SL,,)</f>
        <v>13. 请使用“日-月-年”的格式输入申报日期。此为必填字段。</v>
      </c>
      <c r="B20" s="97"/>
    </row>
    <row r="21" spans="1:2" ht="29.05">
      <c r="A21" s="99" t="str">
        <f ca="1">OFFSET(L!$C$1,MATCH("Instructions"&amp;ADDRESS(ROW(),COLUMN(),4),L!$A:$A,0)-1,SL,,)</f>
        <v>14. 例如，用户应将文件名保存为“公司名-日期.xls”（日期格式为年-月-日）。</v>
      </c>
      <c r="B21" s="97" t="s">
        <v>1258</v>
      </c>
    </row>
    <row r="22" spans="1:2" ht="14.55">
      <c r="A22" s="103"/>
      <c r="B22" s="97"/>
    </row>
    <row r="23" spans="1:2" ht="29.05">
      <c r="A23" s="102" t="str">
        <f ca="1">OFFSET(L!$C$1,MATCH("Instructions"&amp;ADDRESS(ROW(),COLUMN(),4),L!$A:$A,0)-1,SL,,)</f>
        <v>八道尽职调查问题的填写指南（第 24 至 71 行）。_x000D_
请仅以英文作答</v>
      </c>
      <c r="B23" s="97" t="s">
        <v>1258</v>
      </c>
    </row>
    <row r="24" spans="1:2" ht="80.5" customHeight="1">
      <c r="A24" s="99"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97" t="s">
        <v>1261</v>
      </c>
    </row>
    <row r="25" spans="1:2" ht="72" customHeight="1">
      <c r="A25" s="99"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97" t="s">
        <v>1258</v>
      </c>
    </row>
    <row r="26" spans="1:2" ht="280.75" customHeight="1">
      <c r="A26" s="99"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97" t="s">
        <v>1258</v>
      </c>
    </row>
    <row r="27" spans="1:2" ht="29.05">
      <c r="A27" s="99" t="str">
        <f ca="1">OFFSET(L!$C$1,MATCH("Instructions"&amp;ADDRESS(ROW(),COLUMN(),4),L!$A:$A,0)-1,SL,,)</f>
        <v xml:space="preserve">如果回答为“否”，某些公司需要进一步求证，请在注释栏中详细说明。 </v>
      </c>
      <c r="B27" s="97" t="s">
        <v>1258</v>
      </c>
    </row>
    <row r="28" spans="1:2" ht="247.6" customHeight="1">
      <c r="A28" s="99"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97"/>
    </row>
    <row r="29" spans="1:2" ht="157.44999999999999" customHeight="1">
      <c r="A29" s="99"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97" t="s">
        <v>1258</v>
      </c>
    </row>
    <row r="30" spans="1:2" ht="181.75" customHeight="1">
      <c r="A30" s="99"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97"/>
    </row>
    <row r="31" spans="1:2" ht="87.05">
      <c r="A31" s="99"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97" t="s">
        <v>1258</v>
      </c>
    </row>
    <row r="32" spans="1:2" ht="234.7" customHeight="1">
      <c r="A32" s="99"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97" t="s">
        <v>1261</v>
      </c>
    </row>
    <row r="33" spans="1:2" ht="58.05">
      <c r="A33" s="99"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97"/>
    </row>
    <row r="34" spans="1:2" ht="29.05">
      <c r="A34" s="99"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97" t="s">
        <v>1258</v>
      </c>
    </row>
    <row r="35" spans="1:2" ht="20.95" customHeight="1">
      <c r="A35" s="99" t="str">
        <f ca="1">OFFSET(L!$C$1,MATCH("Instructions"&amp;ADDRESS(ROW(),COLUMN(),4),L!$A:$A,0)-1,SL,,)</f>
        <v>在注释部分提供您的意见，以进一步说明您的回答。</v>
      </c>
      <c r="B35" s="97"/>
    </row>
    <row r="36" spans="1:2" ht="14.55">
      <c r="A36" s="103"/>
      <c r="B36" s="97"/>
    </row>
    <row r="37" spans="1:2" ht="29.05">
      <c r="A37" s="102" t="str">
        <f ca="1">OFFSET(L!$C$1,MATCH("Instructions"&amp;ADDRESS(ROW(),COLUMN(),4),L!$A:$A,0)-1,SL,,)</f>
        <v>完成问题 A 至 H 的说明（第 75 至 89 行）。如果问题 1 和 2 就任何金属的回答为“是”，必须回答问题 A 至 H。_x000D_
请仅以英文作答</v>
      </c>
      <c r="B37" s="97" t="s">
        <v>1258</v>
      </c>
    </row>
    <row r="38" spans="1:2" ht="130.6">
      <c r="A38" s="99"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97" t="s">
        <v>1260</v>
      </c>
    </row>
    <row r="39" spans="1:2" ht="43.55">
      <c r="A39" s="99" t="str">
        <f ca="1">OFFSET(L!$C$1,MATCH("Instructions"&amp;ADDRESS(ROW(),COLUMN(),4),L!$A:$A,0)-1,SL,,)</f>
        <v>A. 这是披露公司是否具有负责任矿产采购政策的申报。请以“是”或“否”来回答此问题。须在问题注释字段提供说明。_x000D_
_x000D_
此问题必须作答。</v>
      </c>
      <c r="B39" s="97"/>
    </row>
    <row r="40" spans="1:2" ht="65.55" customHeight="1">
      <c r="A40" s="99"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97"/>
    </row>
    <row r="41" spans="1:2" ht="72.55">
      <c r="A41" s="99"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97" t="s">
        <v>1263</v>
      </c>
    </row>
    <row r="42" spans="1:2" ht="116.1">
      <c r="A42" s="99"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97" t="s">
        <v>1261</v>
      </c>
    </row>
    <row r="43" spans="1:2" ht="116.1">
      <c r="A43" s="99"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97" t="s">
        <v>1262</v>
      </c>
    </row>
    <row r="44" spans="1:2" ht="101.55">
      <c r="A44" s="99"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97" t="s">
        <v>1258</v>
      </c>
    </row>
    <row r="45" spans="1:2" ht="116.1">
      <c r="A45" s="99" t="str">
        <f ca="1">OFFSET(L!$C$1,MATCH("Instructions"&amp;ADDRESS(ROW(),COLUMN(),4),L!$A:$A,0)-1,SL,,)</f>
        <v>G. 此问题是要披露公司是否受 SEC 规则规限。请以“是”或“否”来回答此问题。须在问题注释字段提供说明。此问题必须作答。要了解更多信息，请参见 www.sec.gov。</v>
      </c>
      <c r="B45" s="97" t="s">
        <v>1259</v>
      </c>
    </row>
    <row r="46" spans="1:2" ht="85.6" customHeight="1">
      <c r="A46" s="99"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97" t="s">
        <v>1258</v>
      </c>
    </row>
    <row r="47" spans="1:2" ht="14.55">
      <c r="A47" s="103"/>
      <c r="B47" s="97"/>
    </row>
    <row r="48" spans="1:2" ht="29.05">
      <c r="A48" s="102" t="str">
        <f ca="1">OFFSET(L!$C$1,MATCH("Instructions"&amp;ADDRESS(ROW(),COLUMN(),4),L!$A:$A,0)-1,SL,,)</f>
        <v>冶炼厂列表选项卡的填写说明。请仅以英文作答</v>
      </c>
      <c r="B48" s="97" t="s">
        <v>1258</v>
      </c>
    </row>
    <row r="49" spans="1:2" ht="22.6" customHeight="1">
      <c r="A49" s="220" t="str">
        <f ca="1">OFFSET(L!$C$1,MATCH("Instructions"&amp;ADDRESS(ROW(),COLUMN(),4),L!$A:$A,0)-1,SL,,)</f>
        <v>注：带星号 (*) 列表示必填字段。</v>
      </c>
      <c r="B49" s="97"/>
    </row>
    <row r="50" spans="1:2" ht="58.05">
      <c r="A50" s="99"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97" t="s">
        <v>1257</v>
      </c>
    </row>
    <row r="51" spans="1:2" ht="51.05" customHeight="1">
      <c r="A51" s="99" t="str">
        <f ca="1">OFFSET(L!$C$1,MATCH("Instructions"&amp;ADDRESS(ROW(),COLUMN(),4),L!$A:$A,0)-1,SL,,)</f>
        <v>1. 冶炼厂识别输入列 - 如果您知道冶炼厂识别号码，请在 A 列输入号码（B、C、E、F、G、I 和 J 列将自动填入）。A 列不会自动填入。</v>
      </c>
      <c r="B51" s="97" t="s">
        <v>1258</v>
      </c>
    </row>
    <row r="52" spans="1:2" ht="44.5" customHeight="1">
      <c r="A52" s="99" t="str">
        <f ca="1">OFFSET(L!$C$1,MATCH("Instructions"&amp;ADDRESS(ROW(),COLUMN(),4),L!$A:$A,0)-1,SL,,)</f>
        <v>2. 金属 (*) - 在下拉菜单中，选择正在输入信息的冶炼厂所提炼的金属。 此为必填字段。</v>
      </c>
      <c r="B52" s="97"/>
    </row>
    <row r="53" spans="1:2" ht="79" customHeight="1">
      <c r="A53" s="149"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97" t="s">
        <v>1258</v>
      </c>
    </row>
    <row r="54" spans="1:2" ht="58.05">
      <c r="A54" s="99" t="str">
        <f ca="1">OFFSET(L!$C$1,MATCH("Instructions"&amp;ADDRESS(ROW(),COLUMN(),4),L!$A:$A,0)-1,SL,,)</f>
        <v>4. 冶炼厂名称 (1) - 如果选择 C 列中的冶炼厂名称，请填写冶炼厂的名称。如果选择 C 列中的“冶炼厂未列出”，此字段将自动填入。此为必填字段。</v>
      </c>
      <c r="B54" s="97" t="s">
        <v>1257</v>
      </c>
    </row>
    <row r="55" spans="1:2" ht="72.55">
      <c r="A55" s="99"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97" t="s">
        <v>1263</v>
      </c>
    </row>
    <row r="56" spans="1:2" ht="58.05">
      <c r="A56" s="99"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97" t="s">
        <v>1257</v>
      </c>
    </row>
    <row r="57" spans="1:2" ht="58.05">
      <c r="A57" s="99" t="str">
        <f ca="1">OFFSET(L!$C$1,MATCH("Instructions"&amp;ADDRESS(ROW(),COLUMN(),4),L!$A:$A,0)-1,SL,,)</f>
        <v xml:space="preserve">7. 冶炼厂识别号码 - F 列包括所有的冶炼厂识别号码。 如果在 C 列中使用下拉框选择冶炼厂名称，此字段会自动填入。 </v>
      </c>
      <c r="B57" s="97" t="s">
        <v>1257</v>
      </c>
    </row>
    <row r="58" spans="1:2" ht="58.05">
      <c r="A58" s="99" t="str">
        <f ca="1">OFFSET(L!$C$1,MATCH("Instructions"&amp;ADDRESS(ROW(),COLUMN(),4),L!$A:$A,0)-1,SL,,)</f>
        <v>8. 冶炼厂所在街道 - 提供冶炼厂所在街道的名称。此为选填字段。</v>
      </c>
      <c r="B58" s="97" t="s">
        <v>1257</v>
      </c>
    </row>
    <row r="59" spans="1:2" ht="29.05">
      <c r="A59" s="99" t="str">
        <f ca="1">OFFSET(L!$C$1,MATCH("Instructions"&amp;ADDRESS(ROW(),COLUMN(),4),L!$A:$A,0)-1,SL,,)</f>
        <v>9. 冶炼厂所在城市 - 提供冶炼厂所在城市的名称。此为选填字段。</v>
      </c>
      <c r="B59" s="97" t="s">
        <v>1258</v>
      </c>
    </row>
    <row r="60" spans="1:2" ht="45" customHeight="1">
      <c r="A60" s="99" t="str">
        <f ca="1">OFFSET(L!$C$1,MATCH("Instructions"&amp;ADDRESS(ROW(),COLUMN(),4),L!$A:$A,0)-1,SL,,)</f>
        <v>10. 冶炼厂地点：州/省（如适用）- 提供冶炼厂所在的州/省。此为选填字段。</v>
      </c>
      <c r="B60" s="97" t="s">
        <v>1261</v>
      </c>
    </row>
    <row r="61" spans="1:2" ht="101.55">
      <c r="A61" s="99"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97" t="s">
        <v>1261</v>
      </c>
    </row>
    <row r="62" spans="1:2" ht="58.05">
      <c r="A62" s="99" t="str">
        <f ca="1">OFFSET(L!$C$1,MATCH("Instructions"&amp;ADDRESS(ROW(),COLUMN(),4),L!$A:$A,0)-1,SL,,)</f>
        <v xml:space="preserve">12. 冶炼厂联系人电子邮件 - 填写被确定为冶炼厂联系人的电子邮件。例如： John.Smith@SmelterXXX.com。填写此字段栏前，请阅读冶炼厂联系人姓名填写指引。 </v>
      </c>
      <c r="B62" s="97" t="s">
        <v>1257</v>
      </c>
    </row>
    <row r="63" spans="1:2" ht="125.5" customHeight="1">
      <c r="A63" s="99"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97" t="s">
        <v>1257</v>
      </c>
    </row>
    <row r="64" spans="1:2" ht="136.35" customHeight="1">
      <c r="A64" s="99"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97"/>
    </row>
    <row r="65" spans="1:2" ht="72.55">
      <c r="A65" s="99" t="str">
        <f ca="1">OFFSET(L!$C$1,MATCH("Instructions"&amp;ADDRESS(ROW(),COLUMN(),4),L!$A:$A,0)-1,SL,,)</f>
        <v>15. 表明冶炼厂是否仅从回收料或报废料资源中获取冶炼过程的来料。此为选答问题。本问题允许的回答包括：_x000D_
_x000D_
- 是_x000D_
- 否_x000D_
- 未知</v>
      </c>
      <c r="B65" s="97"/>
    </row>
    <row r="66" spans="1:2" ht="110.3" customHeight="1">
      <c r="A66" s="99" t="str">
        <f ca="1">OFFSET(L!$C$1,MATCH("Instructions"&amp;ADDRESS(ROW(),COLUMN(),4),L!$A:$A,0)-1,SL,,)</f>
        <v>16. 注释 - 无格式限制的文字栏，可输入有关冶炼厂的任何意见。例如：冶炼厂正在被 YYY 公司收购</v>
      </c>
      <c r="B66" s="97"/>
    </row>
    <row r="67" spans="1:2" ht="14.55">
      <c r="A67" s="104"/>
      <c r="B67" s="97"/>
    </row>
    <row r="68" spans="1:2" ht="34.549999999999997" customHeight="1">
      <c r="A68" s="102" t="str">
        <f ca="1">OFFSET(L!$C$1,MATCH("Instructions"&amp;ADDRESS(ROW(),COLUMN(),4),L!$A:$A,0)-1,SL,,)</f>
        <v>条款及细则</v>
      </c>
      <c r="B68" s="97"/>
    </row>
    <row r="69" spans="1:2" ht="14.55">
      <c r="A69" s="104"/>
      <c r="B69" s="97"/>
    </row>
    <row r="70" spans="1:2" ht="80.5" customHeight="1">
      <c r="A70" s="102"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97" t="s">
        <v>1258</v>
      </c>
    </row>
    <row r="71" spans="1:2" ht="93.65" customHeight="1">
      <c r="A71" s="220"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97" t="s">
        <v>1264</v>
      </c>
    </row>
    <row r="72" spans="1:2" ht="155.55000000000001" customHeight="1">
      <c r="A72" s="220"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97" t="s">
        <v>1262</v>
      </c>
    </row>
    <row r="73" spans="1:2" ht="72.55">
      <c r="A73" s="220"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97" t="s">
        <v>1263</v>
      </c>
    </row>
    <row r="74" spans="1:2" ht="29.05">
      <c r="A74" s="99"/>
      <c r="B74" s="97" t="s">
        <v>426</v>
      </c>
    </row>
    <row r="75" spans="1:2" ht="14.55">
      <c r="A75" s="99" t="str">
        <f ca="1">OFFSET(L!$C$1,MATCH("General"&amp;"Cpy",L!$A:$A,0)-1,SL,,)</f>
        <v>© 2026 Responsible Minerals Initiative。保留所有权利。</v>
      </c>
      <c r="B75" s="98"/>
    </row>
    <row r="76" spans="1:2" ht="14.55">
      <c r="A76" s="100" t="s">
        <v>993</v>
      </c>
      <c r="B76" s="98"/>
    </row>
    <row r="77" spans="1:2" ht="15.05" thickBot="1">
      <c r="A77" s="136" t="s">
        <v>15371</v>
      </c>
    </row>
  </sheetData>
  <sheetProtection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98"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sheetPr codeName="Sheet3">
    <pageSetUpPr fitToPage="1"/>
  </sheetPr>
  <dimension ref="A1:E34"/>
  <sheetViews>
    <sheetView showGridLines="0" zoomScalePageLayoutView="80" workbookViewId="0">
      <pane ySplit="2" topLeftCell="A3" activePane="bottomLeft" state="frozen"/>
      <selection activeCell="A4" sqref="A4"/>
      <selection pane="bottomLeft" activeCell="B3" sqref="B3"/>
    </sheetView>
  </sheetViews>
  <sheetFormatPr defaultColWidth="8.83203125" defaultRowHeight="12.9"/>
  <cols>
    <col min="1" max="1" width="1.58203125" customWidth="1"/>
    <col min="2" max="2" width="35.58203125" customWidth="1"/>
    <col min="3" max="3" width="105.58203125" customWidth="1"/>
    <col min="4" max="5" width="1.58203125" customWidth="1"/>
    <col min="6" max="6" width="4.58203125" customWidth="1"/>
    <col min="7" max="7" width="4.83203125" customWidth="1"/>
  </cols>
  <sheetData>
    <row r="1" spans="1:5" ht="13.45" thickTop="1">
      <c r="A1" s="348"/>
      <c r="B1" s="349"/>
      <c r="C1" s="349"/>
      <c r="D1" s="350"/>
    </row>
    <row r="2" spans="1:5" ht="71.2" customHeight="1">
      <c r="A2" s="71"/>
      <c r="B2" s="134" t="str">
        <f ca="1">OFFSET(L!$C$1,MATCH("Definitions"&amp;ADDRESS(ROW(),COLUMN(),4),L!$A:$A,0)-1,SL,,)</f>
        <v>物品</v>
      </c>
      <c r="C2" s="134" t="str">
        <f ca="1">OFFSET(L!$C$1,MATCH("Definitions"&amp;ADDRESS(ROW(),COLUMN(),4),L!$A:$A,0)-1,SL,,)</f>
        <v>定义</v>
      </c>
      <c r="D2" s="352"/>
      <c r="E2" s="98"/>
    </row>
    <row r="3" spans="1:5" ht="63.95" customHeight="1">
      <c r="A3" s="71"/>
      <c r="B3" s="60" t="str">
        <f ca="1">OFFSET(L!$C$1,MATCH("Definitions"&amp;ADDRESS(ROW(),COLUMN(),4),L!$A:$A,0)-1,SL,,)</f>
        <v>3TG 是钽 (Tantalum)、锡 (Tin)、钨 (Tungsten)、金 (Gold) 的缩写</v>
      </c>
      <c r="C3" s="60" t="str">
        <f ca="1">OFFSET(L!$C$1,MATCH("Definitions"&amp;ADDRESS(ROW(),COLUMN(),4),L!$A:$A,0)-1,SL,,)</f>
        <v>钽、锡、钨、金</v>
      </c>
      <c r="D3" s="352"/>
      <c r="E3" s="97" t="s">
        <v>1266</v>
      </c>
    </row>
    <row r="4" spans="1:5" ht="63.8" customHeight="1">
      <c r="A4" s="71"/>
      <c r="B4" s="60" t="str">
        <f ca="1">OFFSET(L!$C$1,MATCH("Definitions"&amp;ADDRESS(ROW(),COLUMN(),4),L!$A:$A,0)-1,SL,,)</f>
        <v>授权人</v>
      </c>
      <c r="C4" s="60" t="str">
        <f ca="1">OFFSET(L!$C$1,MATCH("Definitions"&amp;ADDRESS(ROW(),COLUMN(),4),L!$A:$A,0)-1,SL,,)</f>
        <v xml:space="preserve">此字段定义负责申报内容的人员。授权人可能与联络人不同。请勿填写“相同”或相似信息，需提供授权人的姓名。 </v>
      </c>
      <c r="D4" s="352"/>
      <c r="E4" s="97"/>
    </row>
    <row r="5" spans="1:5" ht="29.05">
      <c r="A5" s="71"/>
      <c r="B5" s="60" t="str">
        <f ca="1">OFFSET(L!$C$1,MATCH("Definitions"&amp;ADDRESS(ROW(),COLUMN(),4),L!$A:$A,0)-1,SL,,)</f>
        <v>受冲突影响和高风险地区 (CAHRA)</v>
      </c>
      <c r="C5" s="60"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52"/>
      <c r="E5" s="97"/>
    </row>
    <row r="6" spans="1:5" ht="151.4" customHeight="1">
      <c r="A6" s="71"/>
      <c r="B6" s="60" t="str">
        <f ca="1">OFFSET(L!$C$1,MATCH("Definitions"&amp;ADDRESS(ROW(),COLUMN(),4),L!$A:$A,0)-1,SL,,)</f>
        <v xml:space="preserve">冲突矿产 </v>
      </c>
      <c r="C6" s="60"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52"/>
      <c r="E6" s="97" t="s">
        <v>1267</v>
      </c>
    </row>
    <row r="7" spans="1:5" ht="105.75" customHeight="1">
      <c r="A7" s="71"/>
      <c r="B7" s="60" t="str">
        <f ca="1">OFFSET(L!$C$1,MATCH("Definitions"&amp;ADDRESS(ROW(),COLUMN(),4),L!$A:$A,0)-1,SL,,)</f>
        <v>指明国家或地区</v>
      </c>
      <c r="C7" s="60"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52"/>
      <c r="E7" s="97" t="s">
        <v>1267</v>
      </c>
    </row>
    <row r="8" spans="1:5" ht="130.6">
      <c r="A8" s="71"/>
      <c r="B8" s="60" t="str">
        <f ca="1">OFFSET(L!$C$1,MATCH("Definitions"&amp;ADDRESS(ROW(),COLUMN(),4),L!$A:$A,0)-1,SL,,)</f>
        <v xml:space="preserve">申报范围或种类 </v>
      </c>
      <c r="C8" s="60"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52"/>
      <c r="E8" s="97" t="s">
        <v>1270</v>
      </c>
    </row>
    <row r="9" spans="1:5" ht="58.05">
      <c r="A9" s="71"/>
      <c r="B9" s="60" t="str">
        <f ca="1">OFFSET(L!$C$1,MATCH("Definitions"&amp;ADDRESS(ROW(),COLUMN(),4),L!$A:$A,0)-1,SL,,)</f>
        <v>多德-弗兰克</v>
      </c>
      <c r="C9" s="60"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52"/>
      <c r="E9" s="97" t="s">
        <v>1267</v>
      </c>
    </row>
    <row r="10" spans="1:5" ht="43.55">
      <c r="A10" s="71"/>
      <c r="B10" s="60" t="str">
        <f ca="1">OFFSET(L!$C$1,MATCH("Definitions"&amp;ADDRESS(ROW(),COLUMN(),4),L!$A:$A,0)-1,SL,,)</f>
        <v>刚果民主共和国</v>
      </c>
      <c r="C10" s="60" t="str">
        <f ca="1">OFFSET(L!$C$1,MATCH("Definitions"&amp;ADDRESS(ROW(),COLUMN(),4),L!$A:$A,0)-1,SL,,)</f>
        <v>刚果民主共和国</v>
      </c>
      <c r="D10" s="352"/>
      <c r="E10" s="97" t="s">
        <v>1266</v>
      </c>
    </row>
    <row r="11" spans="1:5" ht="43.55" hidden="1">
      <c r="A11" s="71"/>
      <c r="B11" s="60" t="str">
        <f ca="1">OFFSET(L!$C$1,MATCH("Definitions"&amp;ADDRESS(ROW(),COLUMN(),4),L!$A:$A,0)-1,SL,,)</f>
        <v>刚果民主共和国无冲突的冲突矿产</v>
      </c>
      <c r="C11" s="60"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52"/>
      <c r="E11" s="97" t="s">
        <v>1266</v>
      </c>
    </row>
    <row r="12" spans="1:5" ht="43.55">
      <c r="A12" s="71"/>
      <c r="B12" s="60" t="str">
        <f ca="1">OFFSET(L!$C$1,MATCH("Definitions"&amp;ADDRESS(ROW(),COLUMN(),4),L!$A:$A,0)-1,SL,,)</f>
        <v>金精炼厂（冶炼厂）</v>
      </c>
      <c r="C12" s="60"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52"/>
      <c r="E12" s="97" t="s">
        <v>1266</v>
      </c>
    </row>
    <row r="13" spans="1:5" ht="107.2" customHeight="1">
      <c r="A13" s="71"/>
      <c r="B13" s="60" t="str">
        <f ca="1">OFFSET(L!$C$1,MATCH("Definitions"&amp;ADDRESS(ROW(),COLUMN(),4),L!$A:$A,0)-1,SL,,)</f>
        <v>独立的第三方审核机构</v>
      </c>
      <c r="C13" s="60"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52"/>
      <c r="E13" s="97" t="s">
        <v>1268</v>
      </c>
    </row>
    <row r="14" spans="1:5" ht="145.1">
      <c r="A14" s="71"/>
      <c r="B14" s="60" t="str">
        <f ca="1">OFFSET(L!$C$1,MATCH("Definitions"&amp;ADDRESS(ROW(),COLUMN(),4),L!$A:$A,0)-1,SL,,)</f>
        <v>有意添加</v>
      </c>
      <c r="C14" s="60"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52"/>
      <c r="E14" s="97" t="s">
        <v>1266</v>
      </c>
    </row>
    <row r="15" spans="1:5" ht="72.55">
      <c r="A15" s="71"/>
      <c r="B15" s="60" t="str">
        <f ca="1">OFFSET(L!$C$1,MATCH("Definitions"&amp;ADDRESS(ROW(),COLUMN(),4),L!$A:$A,0)-1,SL,,)</f>
        <v>IPC</v>
      </c>
      <c r="C15" s="60"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52"/>
      <c r="E15" s="97" t="s">
        <v>1266</v>
      </c>
    </row>
    <row r="16" spans="1:5" ht="43.55">
      <c r="A16" s="71"/>
      <c r="B16" s="60" t="str">
        <f ca="1">OFFSET(L!$C$1,MATCH("Definitions"&amp;ADDRESS(ROW(),COLUMN(),4),L!$A:$A,0)-1,SL,,)</f>
        <v>IPC-1755 冲突矿产数据交换标准</v>
      </c>
      <c r="C16" s="60"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52"/>
      <c r="E16" s="97" t="s">
        <v>1266</v>
      </c>
    </row>
    <row r="17" spans="1:5" ht="116.1">
      <c r="A17" s="71"/>
      <c r="B17" s="60" t="str">
        <f ca="1">OFFSET(L!$C$1,MATCH("Definitions"&amp;ADDRESS(ROW(),COLUMN(),4),L!$A:$A,0)-1,SL,,)</f>
        <v>产品功能需要</v>
      </c>
      <c r="C17" s="60"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52"/>
      <c r="E17" s="97" t="s">
        <v>1266</v>
      </c>
    </row>
    <row r="18" spans="1:5" ht="87.05">
      <c r="A18" s="71"/>
      <c r="B18" s="60" t="str">
        <f ca="1">OFFSET(L!$C$1,MATCH("Definitions"&amp;ADDRESS(ROW(),COLUMN(),4),L!$A:$A,0)-1,SL,,)</f>
        <v>产品生产需要</v>
      </c>
      <c r="C18" s="60"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52"/>
      <c r="E18" s="97" t="s">
        <v>1266</v>
      </c>
    </row>
    <row r="19" spans="1:5" ht="43.55">
      <c r="A19" s="71"/>
      <c r="B19" s="60" t="str">
        <f ca="1">OFFSET(L!$C$1,MATCH("Definitions"&amp;ADDRESS(ROW(),COLUMN(),4),L!$A:$A,0)-1,SL,,)</f>
        <v>经济合作与发展组织（Organization for Economic Co-operation and Development，OECD）</v>
      </c>
      <c r="C19" s="60" t="str">
        <f ca="1">OFFSET(L!$C$1,MATCH("Definitions"&amp;ADDRESS(ROW(),COLUMN(),4),L!$A:$A,0)-1,SL,,)</f>
        <v>经济合作与发展组织</v>
      </c>
      <c r="D19" s="352"/>
      <c r="E19" s="97"/>
    </row>
    <row r="20" spans="1:5" ht="14.55">
      <c r="A20" s="71"/>
      <c r="B20" s="60" t="str">
        <f ca="1">OFFSET(L!$C$1,MATCH("Definitions"&amp;ADDRESS(ROW(),COLUMN(),4),L!$A:$A,0)-1,SL,,)</f>
        <v>产品</v>
      </c>
      <c r="C20" s="60" t="str">
        <f ca="1">OFFSET(L!$C$1,MATCH("Definitions"&amp;ADDRESS(ROW(),COLUMN(),4),L!$A:$A,0)-1,SL,,)</f>
        <v xml:space="preserve">公司的产品或成品是指在制造生产阶段或最后完成阶段的物料或物品，并且已可以交付或销售给客户。 </v>
      </c>
      <c r="D20" s="352"/>
      <c r="E20" s="97"/>
    </row>
    <row r="21" spans="1:5" ht="29.05">
      <c r="A21" s="71"/>
      <c r="B21" s="60" t="str">
        <f ca="1">OFFSET(L!$C$1,MATCH("Definitions"&amp;ADDRESS(ROW(),COLUMN(),4),L!$A:$A,0)-1,SL,,)</f>
        <v>责任商业联盟（Responsible Business Alliance，RBA）</v>
      </c>
      <c r="C21" s="60" t="str">
        <f ca="1">OFFSET(L!$C$1,MATCH("Definitions"&amp;ADDRESS(ROW(),COLUMN(),4),L!$A:$A,0)-1,SL,,)</f>
        <v>责任商业联盟 (www.responsiblebusiness.org)</v>
      </c>
      <c r="D21" s="352"/>
      <c r="E21" s="97"/>
    </row>
    <row r="22" spans="1:5" ht="106.55" customHeight="1">
      <c r="A22" s="71"/>
      <c r="B22" s="60" t="str">
        <f ca="1">OFFSET(L!$C$1,MATCH("Definitions"&amp;ADDRESS(ROW(),COLUMN(),4),L!$A:$A,0)-1,SL,,)</f>
        <v>回收或废料源</v>
      </c>
      <c r="C22" s="60"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52"/>
      <c r="E22" s="97"/>
    </row>
    <row r="23" spans="1:5" ht="43.55">
      <c r="A23" s="71"/>
      <c r="B23" s="60" t="str">
        <f ca="1">OFFSET(L!$C$1,MATCH("Definitions"&amp;ADDRESS(ROW(),COLUMN(),4),L!$A:$A,0)-1,SL,,)</f>
        <v>负责任矿物审验流程 (RMAP)</v>
      </c>
      <c r="C23" s="60"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52"/>
      <c r="E23" s="97"/>
    </row>
    <row r="24" spans="1:5" ht="168.05" customHeight="1">
      <c r="A24" s="71"/>
      <c r="B24" s="60" t="str">
        <f ca="1">OFFSET(L!$C$1,MATCH("Definitions"&amp;ADDRESS(ROW(),COLUMN(),4),L!$A:$A,0)-1,SL,,)</f>
        <v>负责任矿物计划</v>
      </c>
      <c r="C24" s="60"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52"/>
      <c r="E24" s="97"/>
    </row>
    <row r="25" spans="1:5" ht="177.75" customHeight="1">
      <c r="A25" s="71"/>
      <c r="B25" s="60" t="str">
        <f ca="1">OFFSET(L!$C$1,MATCH("Definitions"&amp;ADDRESS(ROW(),COLUMN(),4),L!$A:$A,0)-1,SL,,)</f>
        <v>无冲突冶炼厂计划合规冶炼厂列表</v>
      </c>
      <c r="C25" s="60"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52"/>
      <c r="E25" s="97" t="s">
        <v>1266</v>
      </c>
    </row>
    <row r="26" spans="1:5" ht="72.55">
      <c r="A26" s="71"/>
      <c r="B26" s="60" t="str">
        <f ca="1">OFFSET(L!$C$1,MATCH("Definitions"&amp;ADDRESS(ROW(),COLUMN(),4),L!$A:$A,0)-1,SL,,)</f>
        <v>证券交易委员会 (SEC)</v>
      </c>
      <c r="C26" s="60" t="str">
        <f ca="1">OFFSET(L!$C$1,MATCH("Definitions"&amp;ADDRESS(ROW(),COLUMN(),4),L!$A:$A,0)-1,SL,,)</f>
        <v>美国证券交易委员会 (www.sec.gov)</v>
      </c>
      <c r="D26" s="352"/>
      <c r="E26" s="97" t="s">
        <v>1268</v>
      </c>
    </row>
    <row r="27" spans="1:5" ht="43.55">
      <c r="A27" s="71"/>
      <c r="B27" s="60" t="str">
        <f ca="1">OFFSET(L!$C$1,MATCH("Definitions"&amp;ADDRESS(ROW(),COLUMN(),4),L!$A:$A,0)-1,SL,,)</f>
        <v>冶炼厂</v>
      </c>
      <c r="C27" s="60"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52"/>
      <c r="E27" s="97" t="s">
        <v>1266</v>
      </c>
    </row>
    <row r="28" spans="1:5" ht="58.05">
      <c r="A28" s="71"/>
      <c r="B28" s="60" t="str">
        <f ca="1">OFFSET(L!$C$1,MATCH("Definitions"&amp;ADDRESS(ROW(),COLUMN(),4),L!$A:$A,0)-1,SL,,)</f>
        <v>冶炼厂识别序号</v>
      </c>
      <c r="C28" s="60"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52"/>
      <c r="E28" s="97" t="s">
        <v>1267</v>
      </c>
    </row>
    <row r="29" spans="1:5" ht="72.55">
      <c r="A29" s="71"/>
      <c r="B29" s="60" t="str">
        <f ca="1">OFFSET(L!$C$1,MATCH("Definitions"&amp;ADDRESS(ROW(),COLUMN(),4),L!$A:$A,0)-1,SL,,)</f>
        <v>钽 (Ta) 冶炼厂</v>
      </c>
      <c r="C29" s="60"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52"/>
      <c r="E29" s="97" t="s">
        <v>1268</v>
      </c>
    </row>
    <row r="30" spans="1:5" ht="135" customHeight="1">
      <c r="A30" s="71"/>
      <c r="B30" s="60" t="str">
        <f ca="1">OFFSET(L!$C$1,MATCH("Definitions"&amp;ADDRESS(ROW(),COLUMN(),4),L!$A:$A,0)-1,SL,,)</f>
        <v>锡 (Sn) 冶炼厂</v>
      </c>
      <c r="C30" s="60"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52"/>
      <c r="E30" s="97" t="s">
        <v>1269</v>
      </c>
    </row>
    <row r="31" spans="1:5" ht="133" customHeight="1">
      <c r="A31" s="71"/>
      <c r="B31" s="60" t="str">
        <f ca="1">OFFSET(L!$C$1,MATCH("Definitions"&amp;ADDRESS(ROW(),COLUMN(),4),L!$A:$A,0)-1,SL,,)</f>
        <v>钨 (W) 冶炼厂</v>
      </c>
      <c r="C31" s="60"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52"/>
      <c r="E31" s="97"/>
    </row>
    <row r="32" spans="1:5" ht="14.55">
      <c r="A32" s="71"/>
      <c r="B32" s="351" t="str">
        <f ca="1">OFFSET(L!$C$1,MATCH("General"&amp;"Cpy",L!$A:$A,0)-1,SL,,)</f>
        <v>© 2026 Responsible Minerals Initiative。保留所有权利。</v>
      </c>
      <c r="C32" s="351"/>
      <c r="D32" s="352"/>
      <c r="E32" s="97"/>
    </row>
    <row r="33" spans="1:4" ht="13.45" thickBot="1">
      <c r="A33" s="72"/>
      <c r="B33" s="146"/>
      <c r="C33" s="146"/>
      <c r="D33" s="353"/>
    </row>
    <row r="34" spans="1:4" ht="13.45" thickTop="1"/>
  </sheetData>
  <sheetProtection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98"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sheetPr codeName="Sheet4">
    <tabColor rgb="FF92D050"/>
    <pageSetUpPr fitToPage="1"/>
  </sheetPr>
  <dimension ref="A1:AH119"/>
  <sheetViews>
    <sheetView showGridLines="0" showZeros="0" tabSelected="1" topLeftCell="A16" zoomScalePageLayoutView="70" workbookViewId="0">
      <selection activeCell="B25" sqref="B25"/>
    </sheetView>
  </sheetViews>
  <sheetFormatPr defaultRowHeight="12.9"/>
  <cols>
    <col min="1" max="1" width="1.83203125" customWidth="1"/>
    <col min="2" max="2" width="83.1640625" customWidth="1"/>
    <col min="3" max="3" width="1.58203125" customWidth="1"/>
    <col min="4" max="5" width="16.58203125" customWidth="1"/>
    <col min="6" max="6" width="1.58203125" customWidth="1"/>
    <col min="7" max="9" width="16.58203125" customWidth="1"/>
    <col min="10" max="10" width="17.83203125" customWidth="1"/>
    <col min="11" max="11" width="1.58203125" customWidth="1"/>
    <col min="12" max="12" width="3.58203125" hidden="1" customWidth="1"/>
    <col min="13" max="15" width="4.83203125" hidden="1" customWidth="1"/>
    <col min="16" max="24" width="9.1640625" hidden="1" customWidth="1"/>
    <col min="25" max="25" width="8.83203125" hidden="1" customWidth="1"/>
  </cols>
  <sheetData>
    <row r="1" spans="1:34" ht="15.05" thickTop="1">
      <c r="A1" s="397"/>
      <c r="B1" s="398"/>
      <c r="C1" s="398"/>
      <c r="D1" s="398"/>
      <c r="E1" s="398"/>
      <c r="F1" s="398"/>
      <c r="G1" s="398"/>
      <c r="H1" s="398"/>
      <c r="I1" s="398"/>
      <c r="J1" s="398"/>
      <c r="K1" s="399"/>
      <c r="L1" s="97"/>
      <c r="P1" s="2"/>
      <c r="Q1" s="2"/>
      <c r="R1" s="2"/>
      <c r="S1" s="2"/>
      <c r="T1" s="2"/>
      <c r="U1" s="2"/>
      <c r="V1" s="2"/>
      <c r="W1" s="2"/>
      <c r="X1" s="2"/>
      <c r="Y1" s="2"/>
      <c r="Z1" s="2"/>
      <c r="AA1" s="2"/>
      <c r="AB1" s="2"/>
      <c r="AC1" s="2"/>
      <c r="AD1" s="2"/>
      <c r="AE1" s="2"/>
      <c r="AF1" s="2"/>
      <c r="AG1" s="2"/>
      <c r="AH1" s="2"/>
    </row>
    <row r="2" spans="1:34" ht="82.35" customHeight="1">
      <c r="A2" s="31"/>
      <c r="B2" s="133"/>
      <c r="C2" s="32"/>
      <c r="D2" s="400" t="str">
        <f ca="1">OFFSET(L!$C$1,MATCH("Declaration"&amp;ADDRESS(ROW(),COLUMN(),4),L!$A:$A,0)-1,SL,,)</f>
        <v>Conflict Minerals Reporting Template (CMRT)</v>
      </c>
      <c r="E2" s="401"/>
      <c r="F2" s="401"/>
      <c r="G2" s="401"/>
      <c r="H2" s="401"/>
      <c r="I2" s="401"/>
      <c r="J2" s="402"/>
      <c r="K2" s="33"/>
      <c r="L2" s="111"/>
      <c r="N2" s="105"/>
      <c r="O2" s="105"/>
      <c r="P2" s="2"/>
      <c r="Q2" s="2"/>
      <c r="R2" s="2"/>
      <c r="S2" s="2"/>
      <c r="T2" s="2"/>
      <c r="U2" s="2"/>
      <c r="V2" s="2"/>
      <c r="W2" s="2"/>
      <c r="X2" s="2"/>
      <c r="Y2" s="2"/>
      <c r="Z2" s="2"/>
      <c r="AA2" s="2"/>
      <c r="AB2" s="2"/>
      <c r="AC2" s="2"/>
      <c r="AD2" s="2"/>
      <c r="AE2" s="2"/>
      <c r="AF2" s="2"/>
      <c r="AG2" s="2"/>
      <c r="AH2" s="2"/>
    </row>
    <row r="3" spans="1:34" ht="139.6" customHeight="1">
      <c r="A3" s="31"/>
      <c r="B3" s="132" t="s">
        <v>2319</v>
      </c>
      <c r="C3" s="14"/>
      <c r="D3" s="34" t="s">
        <v>12801</v>
      </c>
      <c r="E3" s="2"/>
      <c r="F3" s="407"/>
      <c r="G3" s="407"/>
      <c r="H3" s="407"/>
      <c r="I3" s="145"/>
      <c r="J3" s="135" t="s">
        <v>15370</v>
      </c>
      <c r="K3" s="33"/>
      <c r="L3" s="97"/>
      <c r="P3" s="42">
        <f>MATCH($D$3,LN,0)</f>
        <v>2</v>
      </c>
    </row>
    <row r="4" spans="1:34" ht="15.05">
      <c r="A4" s="31"/>
      <c r="B4" s="403" t="str">
        <f ca="1">OFFSET(L!$C$1,MATCH("Declaration"&amp;ADDRESS(ROW(),COLUMN(),4),L!$A:$A,0)-1,SL,,)</f>
        <v>此填写此报告的目的是收集在产品中所用锡、钽、钨、黄金等金属的采购信息。</v>
      </c>
      <c r="C4" s="403"/>
      <c r="D4" s="403"/>
      <c r="E4" s="403"/>
      <c r="F4" s="403"/>
      <c r="G4" s="403"/>
      <c r="H4" s="403"/>
      <c r="I4" s="408">
        <f ca="1">OFFSET(L!$C$1,MATCH("Declaration"&amp;ADDRESS(ROW(),COLUMN(),4),L!$A:$A,0)-1,SL,,)</f>
        <v>0</v>
      </c>
      <c r="J4" s="408"/>
      <c r="K4" s="33"/>
      <c r="L4" s="112"/>
      <c r="P4" s="2"/>
      <c r="Q4" s="2"/>
      <c r="R4" s="2"/>
      <c r="S4" s="2"/>
      <c r="T4" s="2"/>
      <c r="U4" s="2"/>
      <c r="V4" s="2"/>
      <c r="W4" s="2"/>
      <c r="X4" s="2"/>
      <c r="Y4" s="2"/>
      <c r="Z4" s="2"/>
      <c r="AA4" s="2"/>
      <c r="AB4" s="2"/>
      <c r="AC4" s="2"/>
      <c r="AD4" s="2"/>
      <c r="AE4" s="2"/>
      <c r="AF4" s="2"/>
      <c r="AG4" s="2"/>
      <c r="AH4" s="2"/>
    </row>
    <row r="5" spans="1:34" ht="14.5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29.05">
      <c r="A6" s="31"/>
      <c r="B6" s="403" t="str">
        <f ca="1">OFFSET(L!$C$1,MATCH("Declaration"&amp;ADDRESS(ROW(),COLUMN(),4),L!$A:$A,0)-1,SL,,)</f>
        <v>必填字段标记为星号 (*)。参考说明选项卡，获取关于如何答复每个问题的指南。</v>
      </c>
      <c r="C6" s="403"/>
      <c r="D6" s="403"/>
      <c r="E6" s="403"/>
      <c r="F6" s="403"/>
      <c r="G6" s="403"/>
      <c r="H6" s="403"/>
      <c r="I6" s="403"/>
      <c r="J6" s="403"/>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412" t="str">
        <f ca="1">OFFSET(L!$C$1,MATCH("Declaration"&amp;ADDRESS(ROW(),COLUMN(),4),L!$A:$A,0)-1,SL,,)</f>
        <v>公司信息</v>
      </c>
      <c r="C7" s="412"/>
      <c r="D7" s="412"/>
      <c r="E7" s="412"/>
      <c r="F7" s="412"/>
      <c r="G7" s="412"/>
      <c r="H7" s="412"/>
      <c r="I7" s="412"/>
      <c r="J7" s="412"/>
      <c r="K7" s="33"/>
      <c r="L7" s="112"/>
      <c r="P7" s="2"/>
      <c r="Q7" s="2"/>
      <c r="R7" s="2"/>
      <c r="S7" s="2"/>
      <c r="T7" s="2"/>
      <c r="U7" s="2"/>
      <c r="V7" s="2"/>
      <c r="W7" s="2"/>
      <c r="X7" s="2"/>
      <c r="Y7" s="2"/>
      <c r="Z7" s="2"/>
      <c r="AA7" s="2"/>
      <c r="AB7" s="2"/>
      <c r="AC7" s="2"/>
      <c r="AD7" s="2"/>
      <c r="AE7" s="2"/>
      <c r="AF7" s="2"/>
      <c r="AG7" s="2"/>
      <c r="AH7" s="2"/>
    </row>
    <row r="8" spans="1:34" ht="15.05">
      <c r="A8" s="35"/>
      <c r="B8" s="70" t="str">
        <f ca="1">OFFSET(L!$C$1,MATCH("Declaration"&amp;ADDRESS(ROW(),COLUMN(),4),L!$A:$A,0)-1,SL,,)</f>
        <v>公司名称 (*)：</v>
      </c>
      <c r="C8" s="73"/>
      <c r="D8" s="354" t="s">
        <v>15879</v>
      </c>
      <c r="E8" s="355"/>
      <c r="F8" s="355"/>
      <c r="G8" s="355"/>
      <c r="H8" s="355"/>
      <c r="I8" s="355"/>
      <c r="J8" s="356"/>
      <c r="K8" s="36"/>
      <c r="L8" s="112"/>
      <c r="P8" s="2"/>
      <c r="Q8" s="2"/>
      <c r="R8" s="2"/>
      <c r="S8" s="2"/>
      <c r="T8" s="2"/>
      <c r="U8" s="2"/>
      <c r="V8" s="2"/>
      <c r="W8" s="2"/>
      <c r="X8" s="2"/>
      <c r="Y8" s="2"/>
      <c r="Z8" s="2"/>
      <c r="AA8" s="2"/>
      <c r="AB8" s="2"/>
      <c r="AC8" s="2"/>
      <c r="AD8" s="2"/>
      <c r="AE8" s="2"/>
      <c r="AF8" s="2"/>
      <c r="AG8" s="2"/>
      <c r="AH8" s="2"/>
    </row>
    <row r="9" spans="1:34" ht="15.05">
      <c r="A9" s="35"/>
      <c r="B9" s="70" t="str">
        <f ca="1">OFFSET(L!$C$1,MATCH("Declaration"&amp;ADDRESS(ROW(),COLUMN(),4),L!$A:$A,0)-1,SL,,)</f>
        <v>申报范围或种类 (*)：</v>
      </c>
      <c r="C9" s="73"/>
      <c r="D9" s="409" t="s">
        <v>479</v>
      </c>
      <c r="E9" s="410"/>
      <c r="F9" s="410"/>
      <c r="G9" s="411"/>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413" t="str">
        <f ca="1">OFFSET(L!$C$1,MATCH("Declaration"&amp;ADDRESS(ROW(),COLUMN(),4)&amp;LEFT($D$9,1),L!$A:$A,0)-1,SL,,)</f>
        <v>范围描述：</v>
      </c>
      <c r="C10" s="119"/>
      <c r="D10" s="404"/>
      <c r="E10" s="405"/>
      <c r="F10" s="405"/>
      <c r="G10" s="405"/>
      <c r="H10" s="405"/>
      <c r="I10" s="405"/>
      <c r="J10" s="406"/>
      <c r="K10" s="33"/>
      <c r="L10" s="112"/>
      <c r="Q10" s="2"/>
      <c r="R10" s="2"/>
      <c r="S10" s="2"/>
      <c r="T10" s="2"/>
      <c r="U10" s="2"/>
      <c r="V10" s="2"/>
      <c r="W10" s="2"/>
      <c r="X10" s="2"/>
      <c r="Y10" s="2"/>
      <c r="Z10" s="2"/>
      <c r="AA10" s="2"/>
      <c r="AB10" s="2"/>
      <c r="AC10" s="2"/>
      <c r="AD10" s="2"/>
      <c r="AE10" s="2"/>
      <c r="AF10" s="2"/>
      <c r="AG10" s="2"/>
      <c r="AH10" s="2"/>
    </row>
    <row r="11" spans="1:34" ht="15.05">
      <c r="A11" s="35"/>
      <c r="B11" s="414"/>
      <c r="C11" s="119"/>
      <c r="D11" s="382" t="str">
        <f ca="1">IF(D9=Q9,OFFSET(L!$C$1,MATCH("Declaration"&amp;ADDRESS(ROW(),COLUMN(),4),L!$A:$A,0)-1,SL,,),"")</f>
        <v/>
      </c>
      <c r="E11" s="383"/>
      <c r="F11" s="383"/>
      <c r="G11" s="383"/>
      <c r="H11" s="383"/>
      <c r="I11" s="383"/>
      <c r="J11" s="384"/>
      <c r="K11" s="33"/>
      <c r="L11" s="112"/>
      <c r="Q11" s="2"/>
      <c r="R11" s="2"/>
      <c r="S11" s="2"/>
      <c r="T11" s="2"/>
      <c r="U11" s="2"/>
      <c r="V11" s="2"/>
      <c r="W11" s="2"/>
      <c r="X11" s="2"/>
      <c r="Y11" s="2"/>
      <c r="Z11" s="2"/>
      <c r="AA11" s="2"/>
      <c r="AB11" s="2"/>
      <c r="AC11" s="2"/>
      <c r="AD11" s="2"/>
      <c r="AE11" s="2"/>
      <c r="AF11" s="2"/>
      <c r="AG11" s="2"/>
      <c r="AH11" s="2"/>
    </row>
    <row r="12" spans="1:34" ht="15.05">
      <c r="A12" s="35"/>
      <c r="B12" s="37" t="str">
        <f ca="1">OFFSET(L!$C$1,MATCH("Declaration"&amp;ADDRESS(ROW(),COLUMN(),4),L!$A:$A,0)-1,SL,,)</f>
        <v xml:space="preserve">公司唯一识别信息： </v>
      </c>
      <c r="C12" s="74"/>
      <c r="D12" s="390"/>
      <c r="E12" s="391"/>
      <c r="F12" s="391"/>
      <c r="G12" s="391"/>
      <c r="H12" s="391"/>
      <c r="I12" s="391"/>
      <c r="J12" s="392"/>
      <c r="K12" s="33"/>
      <c r="L12" s="112"/>
      <c r="Q12" s="2"/>
      <c r="R12" s="2"/>
      <c r="S12" s="2"/>
      <c r="T12" s="2"/>
      <c r="U12" s="2"/>
      <c r="V12" s="2"/>
      <c r="W12" s="2"/>
      <c r="X12" s="2"/>
      <c r="Y12" s="2"/>
      <c r="Z12" s="2"/>
      <c r="AA12" s="2"/>
      <c r="AB12" s="2"/>
      <c r="AC12" s="2"/>
      <c r="AD12" s="2"/>
      <c r="AE12" s="2"/>
      <c r="AF12" s="2"/>
      <c r="AG12" s="2"/>
      <c r="AH12" s="2"/>
    </row>
    <row r="13" spans="1:34" ht="15.05">
      <c r="A13" s="35"/>
      <c r="B13" s="37" t="str">
        <f ca="1">OFFSET(L!$C$1,MATCH("Declaration"&amp;ADDRESS(ROW(),COLUMN(),4),L!$A:$A,0)-1,SL,,)</f>
        <v>公司唯一授权识别信息：</v>
      </c>
      <c r="C13" s="74"/>
      <c r="D13" s="361" t="s">
        <v>15880</v>
      </c>
      <c r="E13" s="362"/>
      <c r="F13" s="362"/>
      <c r="G13" s="362"/>
      <c r="H13" s="362"/>
      <c r="I13" s="362"/>
      <c r="J13" s="363"/>
      <c r="K13" s="33"/>
      <c r="L13" s="112"/>
      <c r="Q13" s="2"/>
      <c r="R13" s="2"/>
      <c r="S13" s="2"/>
      <c r="T13" s="2"/>
      <c r="U13" s="2"/>
      <c r="V13" s="2"/>
      <c r="W13" s="2"/>
      <c r="X13" s="2"/>
      <c r="Y13" s="2"/>
      <c r="Z13" s="2"/>
      <c r="AA13" s="2"/>
      <c r="AB13" s="2"/>
      <c r="AC13" s="2"/>
      <c r="AD13" s="2"/>
      <c r="AE13" s="2"/>
      <c r="AF13" s="2"/>
      <c r="AG13" s="2"/>
      <c r="AH13" s="2"/>
    </row>
    <row r="14" spans="1:34" ht="15.05">
      <c r="A14" s="35"/>
      <c r="B14" s="37" t="str">
        <f ca="1">OFFSET(L!$C$1,MATCH("Declaration"&amp;ADDRESS(ROW(),COLUMN(),4),L!$A:$A,0)-1,SL,,)</f>
        <v>地址：</v>
      </c>
      <c r="C14" s="74"/>
      <c r="D14" s="354" t="s">
        <v>15881</v>
      </c>
      <c r="E14" s="355"/>
      <c r="F14" s="355"/>
      <c r="G14" s="355"/>
      <c r="H14" s="355"/>
      <c r="I14" s="355"/>
      <c r="J14" s="356"/>
      <c r="K14" s="33"/>
      <c r="L14" s="112"/>
      <c r="Q14" s="2"/>
      <c r="R14" s="2"/>
      <c r="S14" s="2"/>
      <c r="T14" s="2"/>
      <c r="U14" s="2"/>
      <c r="V14" s="2"/>
      <c r="W14" s="2"/>
      <c r="X14" s="2"/>
      <c r="Y14" s="2"/>
      <c r="Z14" s="2"/>
      <c r="AA14" s="2"/>
      <c r="AB14" s="2"/>
      <c r="AC14" s="2"/>
      <c r="AD14" s="2"/>
      <c r="AE14" s="2"/>
      <c r="AF14" s="2"/>
      <c r="AG14" s="2"/>
      <c r="AH14" s="2"/>
    </row>
    <row r="15" spans="1:34" ht="15.05">
      <c r="A15" s="35"/>
      <c r="B15" s="37" t="str">
        <f ca="1">OFFSET(L!$C$1,MATCH("Declaration"&amp;ADDRESS(ROW(),COLUMN(),4),L!$A:$A,0)-1,SL,,)</f>
        <v>联系人姓名 (*)：</v>
      </c>
      <c r="C15" s="74"/>
      <c r="D15" s="357" t="s">
        <v>15882</v>
      </c>
      <c r="E15" s="355"/>
      <c r="F15" s="355"/>
      <c r="G15" s="355"/>
      <c r="H15" s="355"/>
      <c r="I15" s="355"/>
      <c r="J15" s="356"/>
      <c r="K15" s="33"/>
      <c r="L15" s="112"/>
      <c r="Q15" s="2"/>
      <c r="R15" s="2"/>
      <c r="S15" s="2"/>
      <c r="T15" s="2"/>
      <c r="U15" s="2"/>
      <c r="V15" s="2"/>
      <c r="W15" s="2"/>
      <c r="X15" s="2"/>
      <c r="Y15" s="2"/>
      <c r="Z15" s="2"/>
      <c r="AA15" s="2"/>
      <c r="AB15" s="2"/>
      <c r="AC15" s="2"/>
      <c r="AD15" s="2"/>
      <c r="AE15" s="2"/>
      <c r="AF15" s="2"/>
      <c r="AG15" s="2"/>
      <c r="AH15" s="2"/>
    </row>
    <row r="16" spans="1:34" ht="15.05">
      <c r="A16" s="35"/>
      <c r="B16" s="37" t="str">
        <f ca="1">OFFSET(L!$C$1,MATCH("Declaration"&amp;ADDRESS(ROW(),COLUMN(),4),L!$A:$A,0)-1,SL,,)</f>
        <v>电子邮件 - 联系人 (*)：</v>
      </c>
      <c r="C16" s="74"/>
      <c r="D16" s="358" t="s">
        <v>15883</v>
      </c>
      <c r="E16" s="364"/>
      <c r="F16" s="364"/>
      <c r="G16" s="364"/>
      <c r="H16" s="364"/>
      <c r="I16" s="364"/>
      <c r="J16" s="365"/>
      <c r="K16" s="33"/>
      <c r="L16" s="112"/>
      <c r="Q16" s="2"/>
      <c r="R16" s="2"/>
      <c r="S16" s="2"/>
      <c r="T16" s="2"/>
      <c r="U16" s="2"/>
      <c r="V16" s="2"/>
      <c r="W16" s="2"/>
      <c r="X16" s="2"/>
      <c r="Y16" s="2"/>
      <c r="Z16" s="2"/>
      <c r="AA16" s="2"/>
      <c r="AB16" s="2"/>
      <c r="AC16" s="2"/>
      <c r="AD16" s="2"/>
      <c r="AE16" s="2"/>
      <c r="AF16" s="2"/>
      <c r="AG16" s="2"/>
      <c r="AH16" s="2"/>
    </row>
    <row r="17" spans="1:34" ht="15.05">
      <c r="A17" s="35"/>
      <c r="B17" s="37" t="str">
        <f ca="1">OFFSET(L!$C$1,MATCH("Declaration"&amp;ADDRESS(ROW(),COLUMN(),4),L!$A:$A,0)-1,SL,,)</f>
        <v>电话 - 联系人 (*)：</v>
      </c>
      <c r="C17" s="74"/>
      <c r="D17" s="354" t="s">
        <v>15884</v>
      </c>
      <c r="E17" s="355"/>
      <c r="F17" s="355"/>
      <c r="G17" s="355"/>
      <c r="H17" s="355"/>
      <c r="I17" s="355"/>
      <c r="J17" s="356"/>
      <c r="K17" s="33"/>
      <c r="L17" s="112"/>
      <c r="Q17" s="2"/>
      <c r="R17" s="2"/>
      <c r="S17" s="2"/>
      <c r="T17" s="2"/>
      <c r="U17" s="2"/>
      <c r="V17" s="2"/>
      <c r="W17" s="2"/>
      <c r="X17" s="2"/>
      <c r="Y17" s="2"/>
      <c r="Z17" s="2"/>
      <c r="AA17" s="2"/>
      <c r="AB17" s="2"/>
      <c r="AC17" s="2"/>
      <c r="AD17" s="2"/>
      <c r="AE17" s="2"/>
      <c r="AF17" s="2"/>
      <c r="AG17" s="2"/>
      <c r="AH17" s="2"/>
    </row>
    <row r="18" spans="1:34" ht="22.6">
      <c r="A18" s="35"/>
      <c r="B18" s="37" t="str">
        <f ca="1">OFFSET(L!$C$1,MATCH("Declaration"&amp;ADDRESS(ROW(),COLUMN(),4),L!$A:$A,0)-1,SL,,)</f>
        <v>授权人 (*)：</v>
      </c>
      <c r="C18" s="74"/>
      <c r="D18" s="357" t="s">
        <v>15882</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2.6">
      <c r="A19" s="35"/>
      <c r="B19" s="37" t="str">
        <f ca="1">OFFSET(L!$C$1,MATCH("Declaration"&amp;ADDRESS(ROW(),COLUMN(),4),L!$A:$A,0)-1,SL,,)</f>
        <v>职务 - 授权人：</v>
      </c>
      <c r="C19" s="74"/>
      <c r="D19" s="357" t="s">
        <v>15885</v>
      </c>
      <c r="E19" s="355"/>
      <c r="F19" s="355"/>
      <c r="G19" s="355"/>
      <c r="H19" s="355"/>
      <c r="I19" s="355"/>
      <c r="J19" s="356"/>
      <c r="K19" s="33"/>
      <c r="L19" s="107"/>
      <c r="P19" s="2"/>
      <c r="Q19" s="2"/>
      <c r="R19" s="2"/>
      <c r="S19" s="2"/>
      <c r="T19" s="2"/>
      <c r="U19" s="2"/>
      <c r="V19" s="2"/>
      <c r="W19" s="2"/>
      <c r="X19" s="2"/>
      <c r="Y19" s="2"/>
      <c r="Z19" s="2"/>
      <c r="AA19" s="2"/>
      <c r="AB19" s="2"/>
      <c r="AC19" s="2"/>
      <c r="AD19" s="2"/>
      <c r="AE19" s="2"/>
      <c r="AF19" s="2"/>
      <c r="AG19" s="2"/>
      <c r="AH19" s="2"/>
    </row>
    <row r="20" spans="1:34" ht="22.6">
      <c r="A20" s="35"/>
      <c r="B20" s="37" t="str">
        <f ca="1">OFFSET(L!$C$1,MATCH("Declaration"&amp;ADDRESS(ROW(),COLUMN(),4),L!$A:$A,0)-1,SL,,)</f>
        <v>电子邮件 - 授权人 (*)：</v>
      </c>
      <c r="C20" s="74"/>
      <c r="D20" s="358" t="s">
        <v>15883</v>
      </c>
      <c r="E20" s="359"/>
      <c r="F20" s="359"/>
      <c r="G20" s="359"/>
      <c r="H20" s="359"/>
      <c r="I20" s="359"/>
      <c r="J20" s="360"/>
      <c r="K20" s="33"/>
      <c r="L20" s="107"/>
      <c r="P20" s="2"/>
      <c r="Q20" s="2"/>
      <c r="R20" s="2"/>
      <c r="S20" s="2"/>
      <c r="T20" s="2"/>
      <c r="U20" s="2"/>
      <c r="V20" s="2"/>
      <c r="W20" s="2"/>
      <c r="X20" s="2"/>
      <c r="Y20" s="2"/>
      <c r="Z20" s="2"/>
      <c r="AA20" s="2"/>
      <c r="AB20" s="2"/>
      <c r="AC20" s="2"/>
      <c r="AD20" s="2"/>
      <c r="AE20" s="2"/>
      <c r="AF20" s="2"/>
      <c r="AG20" s="2"/>
      <c r="AH20" s="2"/>
    </row>
    <row r="21" spans="1:34" ht="15.05">
      <c r="A21" s="35"/>
      <c r="B21" s="37" t="str">
        <f ca="1">OFFSET(L!$C$1,MATCH("Declaration"&amp;ADDRESS(ROW(),COLUMN(),4),L!$A:$A,0)-1,SL,,)</f>
        <v>电话 - 授权人：</v>
      </c>
      <c r="C21" s="130"/>
      <c r="D21" s="354" t="s">
        <v>15884</v>
      </c>
      <c r="E21" s="355"/>
      <c r="F21" s="355"/>
      <c r="G21" s="355"/>
      <c r="H21" s="355"/>
      <c r="I21" s="355"/>
      <c r="J21" s="356"/>
      <c r="K21" s="33"/>
      <c r="L21" s="112"/>
      <c r="P21" s="2"/>
      <c r="Q21" s="2"/>
      <c r="R21" s="2"/>
      <c r="S21" s="2"/>
      <c r="T21" s="2"/>
      <c r="U21" s="2"/>
      <c r="V21" s="2"/>
      <c r="W21" s="2"/>
      <c r="X21" s="2"/>
      <c r="Y21" s="2"/>
      <c r="Z21" s="2"/>
      <c r="AA21" s="2"/>
      <c r="AB21" s="2"/>
      <c r="AC21" s="2"/>
      <c r="AD21" s="2"/>
      <c r="AE21" s="2"/>
      <c r="AF21" s="2"/>
      <c r="AG21" s="2"/>
      <c r="AH21" s="2"/>
    </row>
    <row r="22" spans="1:34" ht="18.3">
      <c r="A22" s="35"/>
      <c r="B22" s="37" t="str">
        <f ca="1">OFFSET(L!$C$1,MATCH("Declaration"&amp;ADDRESS(ROW(),COLUMN(),4),L!$A:$A,0)-1,SL,,)</f>
        <v>生效日期 (*)：</v>
      </c>
      <c r="C22" s="75"/>
      <c r="D22" s="415">
        <v>46148</v>
      </c>
      <c r="E22" s="41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3">
      <c r="A23" s="38"/>
      <c r="B23" s="76"/>
      <c r="C23" s="16"/>
      <c r="D23" s="393"/>
      <c r="E23" s="393"/>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05">
      <c r="A24" s="39"/>
      <c r="B24" s="417" t="str">
        <f ca="1">OFFSET(L!$C$1,MATCH("Declaration"&amp;ADDRESS(ROW(),COLUMN(),4),L!$A:$A,0)-1,SL,,)</f>
        <v>根据上述申报范围，回答以下 1 至 8 题</v>
      </c>
      <c r="C24" s="417"/>
      <c r="D24" s="417"/>
      <c r="E24" s="417"/>
      <c r="F24" s="417"/>
      <c r="G24" s="417"/>
      <c r="H24" s="417"/>
      <c r="I24" s="417"/>
      <c r="J24" s="41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是否在产品或生产流程中有意添加或使用任何 3TG？(*)</v>
      </c>
      <c r="C25" s="16"/>
      <c r="D25" s="373" t="str">
        <f ca="1">OFFSET(L!$C$1,MATCH("Declaration"&amp;ADDRESS(ROW(),COLUMN(),4),L!$A:$A,0)-1,SL,,)</f>
        <v>回答</v>
      </c>
      <c r="E25" s="373"/>
      <c r="F25" s="17"/>
      <c r="G25" s="41" t="str">
        <f ca="1">OFFSET(L!$C$1,MATCH("Declaration"&amp;ADDRESS(ROW(),COLUMN(),4),L!$A:$A,0)-1,SL,,)</f>
        <v>注释</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6">
      <c r="A26" s="38"/>
      <c r="B26" s="37" t="str">
        <f ca="1">OFFSET(L!$C$1,MATCH("Declaration"&amp;ADDRESS(ROW(),COLUMN(),4),L!$A:$A,0)-1,SL,,)&amp;P26</f>
        <v>钽(*)</v>
      </c>
      <c r="C26" s="32"/>
      <c r="D26" s="366" t="s">
        <v>473</v>
      </c>
      <c r="E26" s="367"/>
      <c r="F26" s="11"/>
      <c r="G26" s="368"/>
      <c r="H26" s="369"/>
      <c r="I26" s="369"/>
      <c r="J26" s="370"/>
      <c r="K26" s="33"/>
      <c r="L26" s="113"/>
      <c r="P26" s="42" t="str">
        <f>IF(D$26="No","","(*)")</f>
        <v>(*)</v>
      </c>
      <c r="R26" s="2"/>
      <c r="S26" s="2"/>
      <c r="T26" s="2"/>
      <c r="U26" s="2"/>
      <c r="V26" s="2"/>
      <c r="W26" s="2"/>
      <c r="X26" s="2"/>
      <c r="Y26" s="2"/>
      <c r="Z26" s="2"/>
      <c r="AA26" s="2"/>
      <c r="AB26" s="2"/>
      <c r="AC26" s="2"/>
      <c r="AD26" s="2"/>
      <c r="AE26" s="2"/>
      <c r="AF26" s="2"/>
      <c r="AG26" s="2"/>
      <c r="AH26" s="2"/>
    </row>
    <row r="27" spans="1:34" ht="22.6">
      <c r="A27" s="38"/>
      <c r="B27" s="37" t="str">
        <f ca="1">OFFSET(L!$C$1,MATCH("Declaration"&amp;ADDRESS(ROW(),COLUMN(),4),L!$A:$A,0)-1,SL,,)&amp;P27</f>
        <v>锡(*)</v>
      </c>
      <c r="C27" s="32"/>
      <c r="D27" s="366" t="s">
        <v>473</v>
      </c>
      <c r="E27" s="367"/>
      <c r="F27" s="11"/>
      <c r="G27" s="368"/>
      <c r="H27" s="369"/>
      <c r="I27" s="369"/>
      <c r="J27" s="370"/>
      <c r="K27" s="33"/>
      <c r="L27" s="113"/>
      <c r="P27" s="42" t="str">
        <f>IF(D$27="No","","(*)")</f>
        <v>(*)</v>
      </c>
      <c r="R27" s="2"/>
      <c r="S27" s="2"/>
      <c r="T27" s="2"/>
      <c r="U27" s="2"/>
      <c r="V27" s="2"/>
      <c r="W27" s="2"/>
      <c r="X27" s="2"/>
      <c r="Y27" s="2"/>
      <c r="Z27" s="2"/>
      <c r="AA27" s="2"/>
      <c r="AB27" s="2"/>
      <c r="AC27" s="2"/>
      <c r="AD27" s="2"/>
      <c r="AE27" s="2"/>
      <c r="AF27" s="2"/>
      <c r="AG27" s="2"/>
      <c r="AH27" s="2"/>
    </row>
    <row r="28" spans="1:34" ht="22.6">
      <c r="A28" s="38"/>
      <c r="B28" s="37" t="str">
        <f ca="1">OFFSET(L!$C$1,MATCH("Declaration"&amp;ADDRESS(ROW(),COLUMN(),4),L!$A:$A,0)-1,SL,,)&amp;P28</f>
        <v>金(*)</v>
      </c>
      <c r="C28" s="32"/>
      <c r="D28" s="366" t="s">
        <v>473</v>
      </c>
      <c r="E28" s="367"/>
      <c r="F28" s="11"/>
      <c r="G28" s="368"/>
      <c r="H28" s="369"/>
      <c r="I28" s="369"/>
      <c r="J28" s="370"/>
      <c r="K28" s="33"/>
      <c r="L28" s="113"/>
      <c r="P28" s="42" t="str">
        <f>IF(D$28="No","","(*)")</f>
        <v>(*)</v>
      </c>
      <c r="R28" s="2"/>
      <c r="S28" s="2"/>
      <c r="T28" s="2"/>
      <c r="U28" s="2"/>
      <c r="V28" s="2"/>
      <c r="W28" s="2"/>
      <c r="X28" s="2"/>
      <c r="Y28" s="2"/>
      <c r="Z28" s="2"/>
      <c r="AA28" s="2"/>
      <c r="AB28" s="2"/>
      <c r="AC28" s="2"/>
      <c r="AD28" s="2"/>
      <c r="AE28" s="2"/>
      <c r="AF28" s="2"/>
      <c r="AG28" s="2"/>
      <c r="AH28" s="2"/>
    </row>
    <row r="29" spans="1:34" ht="22.6">
      <c r="A29" s="38"/>
      <c r="B29" s="37" t="str">
        <f ca="1">OFFSET(L!$C$1,MATCH("Declaration"&amp;ADDRESS(ROW(),COLUMN(),4),L!$A:$A,0)-1,SL,,)&amp;P29</f>
        <v>钨</v>
      </c>
      <c r="C29" s="32"/>
      <c r="D29" s="366" t="s">
        <v>474</v>
      </c>
      <c r="E29" s="367"/>
      <c r="F29" s="11"/>
      <c r="G29" s="368"/>
      <c r="H29" s="369"/>
      <c r="I29" s="369"/>
      <c r="J29" s="370"/>
      <c r="K29" s="33"/>
      <c r="L29" s="113"/>
      <c r="P29" s="42" t="str">
        <f>IF(D$29="No","","(*)")</f>
        <v/>
      </c>
      <c r="R29" s="2"/>
      <c r="S29" s="2"/>
      <c r="T29" s="2"/>
      <c r="U29" s="2"/>
      <c r="V29" s="2"/>
      <c r="W29" s="2"/>
      <c r="X29" s="2"/>
      <c r="Y29" s="2"/>
      <c r="Z29" s="2"/>
      <c r="AA29" s="2"/>
      <c r="AB29" s="2"/>
      <c r="AC29" s="2"/>
      <c r="AD29" s="2"/>
      <c r="AE29" s="2"/>
      <c r="AF29" s="2"/>
      <c r="AG29" s="2"/>
      <c r="AH29" s="2"/>
    </row>
    <row r="30" spans="1:34" ht="18.3">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是否有任何 3TG 仍存在于产品中？ (*)</v>
      </c>
      <c r="C31" s="9"/>
      <c r="D31" s="375" t="str">
        <f ca="1">D25</f>
        <v>回答</v>
      </c>
      <c r="E31" s="375"/>
      <c r="F31" s="17"/>
      <c r="G31" s="41" t="str">
        <f ca="1">G25</f>
        <v>注释</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2.6">
      <c r="A32" s="38"/>
      <c r="B32" s="37" t="str">
        <f ca="1">B26</f>
        <v>钽(*)</v>
      </c>
      <c r="C32" s="9"/>
      <c r="D32" s="385" t="s">
        <v>473</v>
      </c>
      <c r="E32" s="386"/>
      <c r="F32" s="44"/>
      <c r="G32" s="368"/>
      <c r="H32" s="369"/>
      <c r="I32" s="369"/>
      <c r="J32" s="370"/>
      <c r="K32" s="33"/>
      <c r="L32" s="113"/>
      <c r="P32" s="42" t="str">
        <f>IF(D$32="No","","(*)")</f>
        <v>(*)</v>
      </c>
      <c r="Q32" s="2"/>
      <c r="R32" s="2"/>
      <c r="S32" s="2"/>
      <c r="T32" s="2"/>
      <c r="U32" s="2"/>
      <c r="V32" s="2"/>
      <c r="W32" s="2"/>
      <c r="X32" s="2"/>
      <c r="Y32" s="2"/>
      <c r="Z32" s="2"/>
      <c r="AA32" s="2"/>
      <c r="AB32" s="2"/>
      <c r="AC32" s="2"/>
      <c r="AD32" s="2"/>
      <c r="AE32" s="2"/>
      <c r="AF32" s="2"/>
      <c r="AG32" s="2"/>
      <c r="AH32" s="2"/>
    </row>
    <row r="33" spans="1:34" ht="22.6">
      <c r="A33" s="38"/>
      <c r="B33" s="37" t="str">
        <f ca="1">B27</f>
        <v>锡(*)</v>
      </c>
      <c r="C33" s="9"/>
      <c r="D33" s="366" t="s">
        <v>473</v>
      </c>
      <c r="E33" s="367"/>
      <c r="F33" s="44"/>
      <c r="G33" s="368"/>
      <c r="H33" s="369"/>
      <c r="I33" s="369"/>
      <c r="J33" s="370"/>
      <c r="K33" s="33"/>
      <c r="L33" s="113"/>
      <c r="P33" s="42" t="str">
        <f>IF(D$33="No","","(*)")</f>
        <v>(*)</v>
      </c>
      <c r="Q33" s="2"/>
      <c r="R33" s="2"/>
      <c r="S33" s="2"/>
      <c r="T33" s="2"/>
      <c r="U33" s="2"/>
      <c r="V33" s="2"/>
      <c r="W33" s="2"/>
      <c r="X33" s="2"/>
      <c r="Y33" s="2"/>
      <c r="Z33" s="2"/>
      <c r="AA33" s="2"/>
      <c r="AB33" s="2"/>
      <c r="AC33" s="2"/>
      <c r="AD33" s="2"/>
      <c r="AE33" s="2"/>
      <c r="AF33" s="2"/>
      <c r="AG33" s="2"/>
      <c r="AH33" s="2"/>
    </row>
    <row r="34" spans="1:34" ht="22.6">
      <c r="A34" s="38"/>
      <c r="B34" s="37" t="str">
        <f ca="1">B28</f>
        <v>金(*)</v>
      </c>
      <c r="C34" s="9"/>
      <c r="D34" s="366" t="s">
        <v>473</v>
      </c>
      <c r="E34" s="367"/>
      <c r="F34" s="44"/>
      <c r="G34" s="368"/>
      <c r="H34" s="369"/>
      <c r="I34" s="369"/>
      <c r="J34" s="370"/>
      <c r="K34" s="33"/>
      <c r="L34" s="113"/>
      <c r="P34" s="42" t="str">
        <f>IF(D$34="No","","(*)")</f>
        <v>(*)</v>
      </c>
      <c r="Q34" s="2"/>
      <c r="R34" s="2"/>
      <c r="S34" s="2"/>
      <c r="T34" s="2"/>
      <c r="U34" s="2"/>
      <c r="V34" s="2"/>
      <c r="W34" s="2"/>
      <c r="X34" s="2"/>
      <c r="Y34" s="2"/>
      <c r="Z34" s="2"/>
      <c r="AA34" s="2"/>
      <c r="AB34" s="2"/>
      <c r="AC34" s="2"/>
      <c r="AD34" s="2"/>
      <c r="AE34" s="2"/>
      <c r="AF34" s="2"/>
      <c r="AG34" s="2"/>
      <c r="AH34" s="2"/>
    </row>
    <row r="35" spans="1:34" ht="22.6">
      <c r="A35" s="38"/>
      <c r="B35" s="37" t="str">
        <f ca="1">B29</f>
        <v>钨</v>
      </c>
      <c r="C35" s="9"/>
      <c r="D35" s="366"/>
      <c r="E35" s="367"/>
      <c r="F35" s="44"/>
      <c r="G35" s="368"/>
      <c r="H35" s="369"/>
      <c r="I35" s="369"/>
      <c r="J35" s="370"/>
      <c r="K35" s="33"/>
      <c r="L35" s="113"/>
      <c r="P35" s="42" t="str">
        <f>IF(D$35="No","","(*)")</f>
        <v>(*)</v>
      </c>
      <c r="Q35" s="2"/>
      <c r="R35" s="2"/>
      <c r="S35" s="2"/>
      <c r="T35" s="2"/>
      <c r="U35" s="2"/>
      <c r="V35" s="2"/>
      <c r="W35" s="2"/>
      <c r="X35" s="2"/>
      <c r="Y35" s="2"/>
      <c r="Z35" s="2"/>
      <c r="AA35" s="2"/>
      <c r="AB35" s="2"/>
      <c r="AC35" s="2"/>
      <c r="AD35" s="2"/>
      <c r="AE35" s="2"/>
      <c r="AF35" s="2"/>
      <c r="AG35" s="2"/>
      <c r="AH35" s="2"/>
    </row>
    <row r="36" spans="1:34" ht="18.3">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贵公司供应链中的冶炼厂是否从所指明的国家采购 3TG？（有关术语“SEC”，请参见定义选项卡） (*)</v>
      </c>
      <c r="C37" s="9"/>
      <c r="D37" s="375" t="str">
        <f ca="1">D25</f>
        <v>回答</v>
      </c>
      <c r="E37" s="375"/>
      <c r="F37" s="17"/>
      <c r="G37" s="41" t="str">
        <f ca="1">G25</f>
        <v>注释</v>
      </c>
      <c r="H37" s="389"/>
      <c r="I37" s="389"/>
      <c r="J37" s="389"/>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2.6">
      <c r="A38" s="38"/>
      <c r="B38" s="37" t="str">
        <f ca="1">OFFSET(L!$C$1,MATCH("Declaration"&amp;ADDRESS(ROW(),COLUMN(),4),L!$A:$A,0)-1,SL,,)&amp;P38</f>
        <v>钽(*)</v>
      </c>
      <c r="C38" s="9"/>
      <c r="D38" s="366" t="s">
        <v>474</v>
      </c>
      <c r="E38" s="367"/>
      <c r="F38" s="44"/>
      <c r="G38" s="368"/>
      <c r="H38" s="369"/>
      <c r="I38" s="369"/>
      <c r="J38" s="370"/>
      <c r="K38" s="33"/>
      <c r="L38" s="113"/>
      <c r="P38" s="42" t="str">
        <f>IF((OR(D$26="No",D$32="No")),"","(*)")</f>
        <v>(*)</v>
      </c>
      <c r="Q38" s="2"/>
      <c r="R38" s="2"/>
      <c r="S38" s="2"/>
      <c r="T38" s="2"/>
      <c r="U38" s="2"/>
      <c r="V38" s="2"/>
      <c r="W38" s="2"/>
      <c r="X38" s="2"/>
      <c r="Y38" s="2"/>
      <c r="Z38" s="2"/>
      <c r="AA38" s="2"/>
      <c r="AB38" s="2"/>
      <c r="AC38" s="2"/>
      <c r="AD38" s="2"/>
      <c r="AE38" s="2"/>
      <c r="AF38" s="2"/>
      <c r="AG38" s="2"/>
    </row>
    <row r="39" spans="1:34" ht="22.6">
      <c r="A39" s="38"/>
      <c r="B39" s="37" t="str">
        <f ca="1">OFFSET(L!$C$1,MATCH("Declaration"&amp;ADDRESS(ROW(),COLUMN(),4),L!$A:$A,0)-1,SL,,)&amp;P39</f>
        <v>锡(*)</v>
      </c>
      <c r="C39" s="9"/>
      <c r="D39" s="366" t="s">
        <v>474</v>
      </c>
      <c r="E39" s="367"/>
      <c r="F39" s="44"/>
      <c r="G39" s="368"/>
      <c r="H39" s="369"/>
      <c r="I39" s="369"/>
      <c r="J39" s="370"/>
      <c r="K39" s="33"/>
      <c r="L39" s="113"/>
      <c r="P39" s="42" t="str">
        <f>IF((OR(D$27="No",D$33="No")),"","(*)")</f>
        <v>(*)</v>
      </c>
      <c r="Q39" s="2"/>
      <c r="R39" s="2"/>
      <c r="S39" s="2"/>
      <c r="T39" s="2"/>
      <c r="U39" s="2"/>
      <c r="V39" s="2"/>
      <c r="W39" s="2"/>
      <c r="X39" s="2"/>
      <c r="Y39" s="2"/>
      <c r="Z39" s="2"/>
      <c r="AA39" s="2"/>
      <c r="AB39" s="2"/>
      <c r="AC39" s="2"/>
      <c r="AD39" s="2"/>
      <c r="AE39" s="2"/>
      <c r="AF39" s="2"/>
      <c r="AG39" s="2"/>
    </row>
    <row r="40" spans="1:34" ht="22.6">
      <c r="A40" s="38"/>
      <c r="B40" s="37" t="str">
        <f ca="1">OFFSET(L!$C$1,MATCH("Declaration"&amp;ADDRESS(ROW(),COLUMN(),4),L!$A:$A,0)-1,SL,,)&amp;P40</f>
        <v>金(*)</v>
      </c>
      <c r="C40" s="9"/>
      <c r="D40" s="366" t="s">
        <v>474</v>
      </c>
      <c r="E40" s="367"/>
      <c r="F40" s="44"/>
      <c r="G40" s="368"/>
      <c r="H40" s="369"/>
      <c r="I40" s="369"/>
      <c r="J40" s="370"/>
      <c r="K40" s="33"/>
      <c r="L40" s="113"/>
      <c r="P40" s="42" t="str">
        <f>IF((OR(D$28="No",D$34="No")),"","(*)")</f>
        <v>(*)</v>
      </c>
      <c r="Q40" s="2"/>
      <c r="R40" s="2"/>
      <c r="S40" s="2"/>
      <c r="T40" s="2"/>
      <c r="U40" s="2"/>
      <c r="V40" s="2"/>
      <c r="W40" s="2"/>
      <c r="X40" s="2"/>
      <c r="Y40" s="2"/>
      <c r="Z40" s="2"/>
      <c r="AA40" s="2"/>
      <c r="AB40" s="2"/>
      <c r="AC40" s="2"/>
      <c r="AD40" s="2"/>
      <c r="AE40" s="2"/>
      <c r="AF40" s="2"/>
      <c r="AG40" s="2"/>
    </row>
    <row r="41" spans="1:34" ht="22.6">
      <c r="A41" s="38"/>
      <c r="B41" s="37" t="str">
        <f ca="1">OFFSET(L!$C$1,MATCH("Declaration"&amp;ADDRESS(ROW(),COLUMN(),4),L!$A:$A,0)-1,SL,,)&amp;P41</f>
        <v>钨</v>
      </c>
      <c r="C41" s="9"/>
      <c r="D41" s="366"/>
      <c r="E41" s="367"/>
      <c r="F41" s="44"/>
      <c r="G41" s="368"/>
      <c r="H41" s="369"/>
      <c r="I41" s="369"/>
      <c r="J41" s="370"/>
      <c r="K41" s="33"/>
      <c r="L41" s="113"/>
      <c r="P41" s="42" t="str">
        <f>IF((OR(D$29="No",D$35="No")),"","(*)")</f>
        <v/>
      </c>
      <c r="Q41" s="2"/>
      <c r="R41" s="2"/>
      <c r="S41" s="2"/>
      <c r="T41" s="2"/>
      <c r="U41" s="2"/>
      <c r="V41" s="2"/>
      <c r="W41" s="2"/>
      <c r="X41" s="2"/>
      <c r="Y41" s="2"/>
      <c r="Z41" s="2"/>
      <c r="AA41" s="2"/>
      <c r="AB41" s="2"/>
      <c r="AC41" s="2"/>
      <c r="AD41" s="2"/>
      <c r="AE41" s="2"/>
      <c r="AF41" s="2"/>
      <c r="AG41" s="2"/>
    </row>
    <row r="42" spans="1:34" ht="18.3">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贵公司供应链中是否有冶炼厂从受冲突影响和高风险地区_x000D_
采购 3TG？ (*)</v>
      </c>
      <c r="C43" s="9"/>
      <c r="D43" s="375" t="str">
        <f ca="1">D25</f>
        <v>回答</v>
      </c>
      <c r="E43" s="375"/>
      <c r="F43" s="17"/>
      <c r="G43" s="41" t="str">
        <f ca="1">G25</f>
        <v>注释</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钽(*)</v>
      </c>
      <c r="C44" s="9"/>
      <c r="D44" s="366" t="s">
        <v>474</v>
      </c>
      <c r="E44" s="367"/>
      <c r="F44" s="44"/>
      <c r="G44" s="368"/>
      <c r="H44" s="369"/>
      <c r="I44" s="369"/>
      <c r="J44" s="370"/>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锡(*)</v>
      </c>
      <c r="C45" s="9"/>
      <c r="D45" s="366" t="s">
        <v>474</v>
      </c>
      <c r="E45" s="367"/>
      <c r="F45" s="44"/>
      <c r="G45" s="368"/>
      <c r="H45" s="369"/>
      <c r="I45" s="369"/>
      <c r="J45" s="370"/>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金(*)</v>
      </c>
      <c r="C46" s="9"/>
      <c r="D46" s="366" t="s">
        <v>474</v>
      </c>
      <c r="E46" s="367"/>
      <c r="F46" s="44"/>
      <c r="G46" s="368"/>
      <c r="H46" s="369"/>
      <c r="I46" s="369"/>
      <c r="J46" s="370"/>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钨</v>
      </c>
      <c r="C47" s="9"/>
      <c r="D47" s="366"/>
      <c r="E47" s="367"/>
      <c r="F47" s="44"/>
      <c r="G47" s="368"/>
      <c r="H47" s="369"/>
      <c r="I47" s="369"/>
      <c r="J47" s="370"/>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是否 100% 的 3TG（因产品功能或生产而必须使用）来自于回收料或报废料？ (*)</v>
      </c>
      <c r="C49" s="9"/>
      <c r="D49" s="375" t="str">
        <f ca="1">D25</f>
        <v>回答</v>
      </c>
      <c r="E49" s="375"/>
      <c r="F49" s="17"/>
      <c r="G49" s="41" t="str">
        <f ca="1">G25</f>
        <v>注释</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6">
      <c r="A50" s="38"/>
      <c r="B50" s="37" t="str">
        <f ca="1">B38</f>
        <v>钽(*)</v>
      </c>
      <c r="C50" s="9"/>
      <c r="D50" s="366" t="s">
        <v>474</v>
      </c>
      <c r="E50" s="367"/>
      <c r="F50" s="44"/>
      <c r="G50" s="368"/>
      <c r="H50" s="369"/>
      <c r="I50" s="369"/>
      <c r="J50" s="370"/>
      <c r="K50" s="33"/>
      <c r="L50" s="113"/>
      <c r="P50" s="2"/>
      <c r="Q50" s="2"/>
      <c r="R50" s="2"/>
      <c r="S50" s="2"/>
      <c r="T50" s="2"/>
      <c r="U50" s="2"/>
      <c r="V50" s="2"/>
      <c r="W50" s="2"/>
      <c r="X50" s="2"/>
      <c r="Y50" s="2"/>
      <c r="Z50" s="2"/>
      <c r="AA50" s="2"/>
      <c r="AB50" s="2"/>
      <c r="AC50" s="2"/>
      <c r="AD50" s="2"/>
      <c r="AE50" s="2"/>
      <c r="AF50" s="2"/>
      <c r="AG50" s="2"/>
      <c r="AH50" s="2"/>
    </row>
    <row r="51" spans="1:34" ht="22.6">
      <c r="A51" s="38"/>
      <c r="B51" s="37" t="str">
        <f ca="1">B39</f>
        <v>锡(*)</v>
      </c>
      <c r="C51" s="9"/>
      <c r="D51" s="366" t="s">
        <v>474</v>
      </c>
      <c r="E51" s="367"/>
      <c r="F51" s="44"/>
      <c r="G51" s="368"/>
      <c r="H51" s="369"/>
      <c r="I51" s="369"/>
      <c r="J51" s="370"/>
      <c r="K51" s="33"/>
      <c r="L51" s="113"/>
      <c r="P51" s="2"/>
      <c r="Q51" s="2"/>
      <c r="R51" s="2"/>
      <c r="S51" s="2"/>
      <c r="T51" s="2"/>
      <c r="U51" s="2"/>
      <c r="V51" s="2"/>
      <c r="W51" s="2"/>
      <c r="X51" s="2"/>
      <c r="Y51" s="2"/>
      <c r="Z51" s="2"/>
      <c r="AA51" s="2"/>
      <c r="AB51" s="2"/>
      <c r="AC51" s="2"/>
      <c r="AD51" s="2"/>
      <c r="AE51" s="2"/>
      <c r="AF51" s="2"/>
      <c r="AG51" s="2"/>
      <c r="AH51" s="2"/>
    </row>
    <row r="52" spans="1:34" ht="22.6">
      <c r="A52" s="38"/>
      <c r="B52" s="37" t="str">
        <f ca="1">B40</f>
        <v>金(*)</v>
      </c>
      <c r="C52" s="9"/>
      <c r="D52" s="366" t="s">
        <v>474</v>
      </c>
      <c r="E52" s="367"/>
      <c r="F52" s="44"/>
      <c r="G52" s="368"/>
      <c r="H52" s="369"/>
      <c r="I52" s="369"/>
      <c r="J52" s="370"/>
      <c r="K52" s="33"/>
      <c r="L52" s="113"/>
      <c r="P52" s="2"/>
      <c r="Q52" s="2"/>
      <c r="R52" s="2"/>
      <c r="S52" s="2"/>
      <c r="T52" s="2"/>
      <c r="U52" s="2"/>
      <c r="V52" s="2"/>
      <c r="W52" s="2"/>
      <c r="X52" s="2"/>
      <c r="Y52" s="2"/>
      <c r="Z52" s="2"/>
      <c r="AA52" s="2"/>
      <c r="AB52" s="2"/>
      <c r="AC52" s="2"/>
      <c r="AD52" s="2"/>
      <c r="AE52" s="2"/>
      <c r="AF52" s="2"/>
      <c r="AG52" s="2"/>
      <c r="AH52" s="2"/>
    </row>
    <row r="53" spans="1:34" ht="22.6">
      <c r="A53" s="38"/>
      <c r="B53" s="37" t="str">
        <f ca="1">B41</f>
        <v>钨</v>
      </c>
      <c r="C53" s="9"/>
      <c r="D53" s="366"/>
      <c r="E53" s="367"/>
      <c r="F53" s="44"/>
      <c r="G53" s="368"/>
      <c r="H53" s="369"/>
      <c r="I53" s="369"/>
      <c r="J53" s="370"/>
      <c r="K53" s="33"/>
      <c r="L53" s="113"/>
      <c r="P53" s="2"/>
      <c r="Q53" s="2"/>
      <c r="R53" s="2"/>
      <c r="S53" s="2"/>
      <c r="T53" s="2"/>
      <c r="U53" s="2"/>
      <c r="V53" s="2"/>
      <c r="W53" s="2"/>
      <c r="X53" s="2"/>
      <c r="Y53" s="2"/>
      <c r="Z53" s="2"/>
      <c r="AA53" s="2"/>
      <c r="AB53" s="2"/>
      <c r="AC53" s="2"/>
      <c r="AD53" s="2"/>
      <c r="AE53" s="2"/>
      <c r="AF53" s="2"/>
      <c r="AG53" s="2"/>
      <c r="AH53" s="2"/>
    </row>
    <row r="54" spans="1:34" ht="18.3">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49" t="str">
        <f ca="1">OFFSET(L!$C$1,MATCH("Declaration"&amp;ADDRESS(ROW(),COLUMN(),4),L!$A:$A,0)-1,SL,,)&amp;Q$37</f>
        <v>6) 已对贵公司供应链调查提供答复的相关供应商百分比是多少？ (*)</v>
      </c>
      <c r="C55" s="9"/>
      <c r="D55" s="375" t="str">
        <f ca="1">D25</f>
        <v>回答</v>
      </c>
      <c r="E55" s="375"/>
      <c r="F55" s="17"/>
      <c r="G55" s="41" t="str">
        <f ca="1">G25</f>
        <v>注释</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6">
      <c r="A56" s="38"/>
      <c r="B56" s="37" t="str">
        <f ca="1">B38</f>
        <v>钽(*)</v>
      </c>
      <c r="C56" s="32"/>
      <c r="D56" s="387" t="s">
        <v>15886</v>
      </c>
      <c r="E56" s="388"/>
      <c r="F56" s="44"/>
      <c r="G56" s="368"/>
      <c r="H56" s="369"/>
      <c r="I56" s="369"/>
      <c r="J56" s="370"/>
      <c r="K56" s="33"/>
      <c r="L56" s="113"/>
      <c r="P56" s="2"/>
      <c r="Q56" s="2"/>
      <c r="R56" s="2"/>
      <c r="S56" s="2"/>
      <c r="T56" s="2"/>
      <c r="U56" s="2"/>
      <c r="V56" s="2"/>
      <c r="W56" s="2"/>
      <c r="X56" s="2"/>
      <c r="Y56" s="2"/>
      <c r="Z56" s="2"/>
      <c r="AA56" s="2"/>
      <c r="AB56" s="2"/>
      <c r="AC56" s="2"/>
      <c r="AD56" s="2"/>
      <c r="AE56" s="2"/>
      <c r="AF56" s="2"/>
      <c r="AG56" s="2"/>
      <c r="AH56" s="2"/>
    </row>
    <row r="57" spans="1:34" ht="22.6">
      <c r="A57" s="38"/>
      <c r="B57" s="37" t="str">
        <f ca="1">B39</f>
        <v>锡(*)</v>
      </c>
      <c r="C57" s="32"/>
      <c r="D57" s="387" t="s">
        <v>15886</v>
      </c>
      <c r="E57" s="388"/>
      <c r="F57" s="44"/>
      <c r="G57" s="368"/>
      <c r="H57" s="369"/>
      <c r="I57" s="369"/>
      <c r="J57" s="370"/>
      <c r="K57" s="33"/>
      <c r="L57" s="113"/>
      <c r="P57" s="2"/>
      <c r="Q57" s="2"/>
      <c r="R57" s="2"/>
      <c r="S57" s="2"/>
      <c r="T57" s="2"/>
      <c r="U57" s="2"/>
      <c r="V57" s="2"/>
      <c r="W57" s="2"/>
      <c r="X57" s="2"/>
      <c r="Y57" s="2"/>
      <c r="Z57" s="2"/>
      <c r="AA57" s="2"/>
      <c r="AB57" s="2"/>
      <c r="AC57" s="2"/>
      <c r="AD57" s="2"/>
      <c r="AE57" s="2"/>
      <c r="AF57" s="2"/>
      <c r="AG57" s="2"/>
      <c r="AH57" s="2"/>
    </row>
    <row r="58" spans="1:34" ht="22.6">
      <c r="A58" s="38"/>
      <c r="B58" s="37" t="str">
        <f ca="1">B40</f>
        <v>金(*)</v>
      </c>
      <c r="C58" s="32"/>
      <c r="D58" s="387" t="s">
        <v>15886</v>
      </c>
      <c r="E58" s="388"/>
      <c r="F58" s="44"/>
      <c r="G58" s="368"/>
      <c r="H58" s="369"/>
      <c r="I58" s="369"/>
      <c r="J58" s="370"/>
      <c r="K58" s="33"/>
      <c r="L58" s="113"/>
      <c r="P58" s="2"/>
      <c r="Q58" s="2"/>
      <c r="R58" s="2"/>
      <c r="S58" s="2"/>
      <c r="T58" s="2"/>
      <c r="U58" s="2"/>
      <c r="V58" s="2"/>
      <c r="W58" s="2"/>
      <c r="X58" s="2"/>
      <c r="Y58" s="2"/>
      <c r="Z58" s="2"/>
      <c r="AA58" s="2"/>
      <c r="AB58" s="2"/>
      <c r="AC58" s="2"/>
      <c r="AD58" s="2"/>
      <c r="AE58" s="2"/>
      <c r="AF58" s="2"/>
      <c r="AG58" s="2"/>
      <c r="AH58" s="2"/>
    </row>
    <row r="59" spans="1:34" ht="22.6">
      <c r="A59" s="38"/>
      <c r="B59" s="37" t="str">
        <f ca="1">B41</f>
        <v>钨</v>
      </c>
      <c r="C59" s="32"/>
      <c r="D59" s="387"/>
      <c r="E59" s="388"/>
      <c r="F59" s="44"/>
      <c r="G59" s="368"/>
      <c r="H59" s="369"/>
      <c r="I59" s="369"/>
      <c r="J59" s="370"/>
      <c r="K59" s="33"/>
      <c r="L59" s="113"/>
      <c r="P59" s="2"/>
      <c r="Q59" s="2"/>
      <c r="R59" s="2"/>
      <c r="S59" s="2"/>
      <c r="T59" s="2"/>
      <c r="U59" s="2"/>
      <c r="V59" s="2"/>
      <c r="W59" s="2"/>
      <c r="X59" s="2"/>
      <c r="Y59" s="2"/>
      <c r="Z59" s="2"/>
      <c r="AA59" s="2"/>
      <c r="AB59" s="2"/>
      <c r="AC59" s="2"/>
      <c r="AD59" s="2"/>
      <c r="AE59" s="2"/>
      <c r="AF59" s="2"/>
      <c r="AG59" s="2"/>
      <c r="AH59" s="2"/>
    </row>
    <row r="60" spans="1:34" ht="15.0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49" t="str">
        <f ca="1">OFFSET(L!$C$1,MATCH("Declaration"&amp;ADDRESS(ROW(),COLUMN(),4),L!$A:$A,0)-1,SL,,)&amp;Q$37</f>
        <v>7) 您是否识别出为贵公司供应链供应 3TG 的所有冶炼厂？ (*)</v>
      </c>
      <c r="C61" s="9"/>
      <c r="D61" s="375" t="str">
        <f ca="1">D25</f>
        <v>回答</v>
      </c>
      <c r="E61" s="375"/>
      <c r="F61" s="17"/>
      <c r="G61" s="41" t="str">
        <f ca="1">G25</f>
        <v>注释</v>
      </c>
      <c r="H61" s="372"/>
      <c r="I61" s="372"/>
      <c r="J61" s="372"/>
      <c r="K61" s="33"/>
      <c r="L61" s="108" t="s">
        <v>1195</v>
      </c>
      <c r="M61" s="109"/>
      <c r="P61" s="2"/>
      <c r="Q61" s="2"/>
      <c r="R61" s="2"/>
      <c r="S61" s="2"/>
      <c r="T61" s="2"/>
      <c r="U61" s="2"/>
      <c r="V61" s="2"/>
      <c r="W61" s="2"/>
      <c r="X61" s="2"/>
      <c r="Y61" s="2"/>
      <c r="Z61" s="2"/>
      <c r="AA61" s="2"/>
      <c r="AB61" s="2"/>
      <c r="AC61" s="2"/>
      <c r="AD61" s="2"/>
      <c r="AE61" s="2"/>
      <c r="AF61" s="2"/>
      <c r="AG61" s="2"/>
      <c r="AH61" s="2"/>
    </row>
    <row r="62" spans="1:34" ht="22.6">
      <c r="A62" s="38"/>
      <c r="B62" s="37" t="str">
        <f ca="1">B38</f>
        <v>钽(*)</v>
      </c>
      <c r="C62" s="9"/>
      <c r="D62" s="385" t="s">
        <v>473</v>
      </c>
      <c r="E62" s="386"/>
      <c r="F62" s="44"/>
      <c r="G62" s="368"/>
      <c r="H62" s="369"/>
      <c r="I62" s="369"/>
      <c r="J62" s="370"/>
      <c r="K62" s="33"/>
      <c r="L62" s="113"/>
      <c r="P62" s="2"/>
      <c r="Q62" s="2"/>
      <c r="R62" s="2"/>
      <c r="S62" s="2"/>
      <c r="T62" s="2"/>
      <c r="U62" s="2"/>
      <c r="V62" s="2"/>
      <c r="W62" s="2"/>
      <c r="X62" s="2"/>
      <c r="Y62" s="2"/>
      <c r="Z62" s="2"/>
      <c r="AA62" s="2"/>
      <c r="AB62" s="2"/>
      <c r="AC62" s="2"/>
      <c r="AD62" s="2"/>
      <c r="AE62" s="2"/>
      <c r="AF62" s="2"/>
      <c r="AG62" s="2"/>
      <c r="AH62" s="2"/>
    </row>
    <row r="63" spans="1:34" ht="22.6">
      <c r="A63" s="38"/>
      <c r="B63" s="37" t="str">
        <f ca="1">B39</f>
        <v>锡(*)</v>
      </c>
      <c r="C63" s="9"/>
      <c r="D63" s="366" t="s">
        <v>473</v>
      </c>
      <c r="E63" s="367"/>
      <c r="F63" s="44"/>
      <c r="G63" s="368"/>
      <c r="H63" s="369"/>
      <c r="I63" s="369"/>
      <c r="J63" s="370"/>
      <c r="K63" s="33"/>
      <c r="L63" s="113"/>
      <c r="P63" s="2"/>
      <c r="Q63" s="2"/>
      <c r="R63" s="2"/>
      <c r="S63" s="2"/>
      <c r="T63" s="2"/>
      <c r="U63" s="2"/>
      <c r="V63" s="2"/>
      <c r="W63" s="2"/>
      <c r="X63" s="2"/>
      <c r="Y63" s="2"/>
      <c r="Z63" s="2"/>
      <c r="AA63" s="2"/>
      <c r="AB63" s="2"/>
      <c r="AC63" s="2"/>
      <c r="AD63" s="2"/>
      <c r="AE63" s="2"/>
      <c r="AF63" s="2"/>
      <c r="AG63" s="2"/>
      <c r="AH63" s="2"/>
    </row>
    <row r="64" spans="1:34" ht="22.6">
      <c r="A64" s="38"/>
      <c r="B64" s="37" t="str">
        <f ca="1">B40</f>
        <v>金(*)</v>
      </c>
      <c r="C64" s="9"/>
      <c r="D64" s="366" t="s">
        <v>473</v>
      </c>
      <c r="E64" s="367"/>
      <c r="F64" s="44"/>
      <c r="G64" s="368"/>
      <c r="H64" s="369"/>
      <c r="I64" s="369"/>
      <c r="J64" s="370"/>
      <c r="K64" s="33"/>
      <c r="L64" s="113"/>
      <c r="P64" s="2"/>
      <c r="Q64" s="2"/>
      <c r="R64" s="2"/>
      <c r="S64" s="2"/>
      <c r="T64" s="2"/>
      <c r="U64" s="2"/>
      <c r="V64" s="2"/>
      <c r="W64" s="2"/>
      <c r="X64" s="2"/>
      <c r="Y64" s="2"/>
      <c r="Z64" s="2"/>
      <c r="AA64" s="2"/>
      <c r="AB64" s="2"/>
      <c r="AC64" s="2"/>
      <c r="AD64" s="2"/>
      <c r="AE64" s="2"/>
      <c r="AF64" s="2"/>
      <c r="AG64" s="2"/>
      <c r="AH64" s="2"/>
    </row>
    <row r="65" spans="1:34" ht="22.6">
      <c r="A65" s="38"/>
      <c r="B65" s="37" t="str">
        <f ca="1">B41</f>
        <v>钨</v>
      </c>
      <c r="C65" s="9"/>
      <c r="D65" s="366"/>
      <c r="E65" s="367"/>
      <c r="F65" s="44"/>
      <c r="G65" s="368"/>
      <c r="H65" s="369"/>
      <c r="I65" s="369"/>
      <c r="J65" s="370"/>
      <c r="K65" s="33"/>
      <c r="L65" s="113"/>
      <c r="P65" s="2"/>
      <c r="Q65" s="2"/>
      <c r="R65" s="2"/>
      <c r="S65" s="2"/>
      <c r="T65" s="2"/>
      <c r="U65" s="2"/>
      <c r="V65" s="2"/>
      <c r="W65" s="2"/>
      <c r="X65" s="2"/>
      <c r="Y65" s="2"/>
      <c r="Z65" s="2"/>
      <c r="AA65" s="2"/>
      <c r="AB65" s="2"/>
      <c r="AC65" s="2"/>
      <c r="AD65" s="2"/>
      <c r="AE65" s="2"/>
      <c r="AF65" s="2"/>
      <c r="AG65" s="2"/>
      <c r="AH65" s="2"/>
    </row>
    <row r="66" spans="1:34" ht="15.0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贵公司收到的所有适用冶炼厂信息是否已在此申报中报告？ (*)</v>
      </c>
      <c r="C67" s="9"/>
      <c r="D67" s="375" t="str">
        <f ca="1">D25</f>
        <v>回答</v>
      </c>
      <c r="E67" s="375"/>
      <c r="F67" s="17"/>
      <c r="G67" s="41" t="str">
        <f ca="1">G25</f>
        <v>注释</v>
      </c>
      <c r="H67" s="372" t="str">
        <f>IF(Q75="(*)","Click here to enter smelter names","")</f>
        <v/>
      </c>
      <c r="I67" s="372"/>
      <c r="J67" s="372"/>
      <c r="K67" s="33"/>
      <c r="L67" s="108" t="s">
        <v>1195</v>
      </c>
      <c r="M67" s="109"/>
      <c r="P67" s="2"/>
      <c r="Q67" s="2"/>
      <c r="R67" s="2"/>
      <c r="S67" s="2"/>
      <c r="T67" s="2"/>
      <c r="U67" s="2"/>
      <c r="V67" s="2"/>
      <c r="W67" s="2"/>
      <c r="X67" s="2"/>
      <c r="Y67" s="2"/>
      <c r="Z67" s="2"/>
      <c r="AA67" s="2"/>
      <c r="AB67" s="2"/>
      <c r="AC67" s="2"/>
      <c r="AD67" s="2"/>
      <c r="AE67" s="2"/>
      <c r="AF67" s="2"/>
      <c r="AG67" s="2"/>
      <c r="AH67" s="2"/>
    </row>
    <row r="68" spans="1:34" ht="22.6">
      <c r="A68" s="38"/>
      <c r="B68" s="37" t="str">
        <f ca="1">B38</f>
        <v>钽(*)</v>
      </c>
      <c r="C68" s="32"/>
      <c r="D68" s="366" t="s">
        <v>473</v>
      </c>
      <c r="E68" s="367"/>
      <c r="F68" s="45"/>
      <c r="G68" s="368"/>
      <c r="H68" s="369"/>
      <c r="I68" s="369"/>
      <c r="J68" s="370"/>
      <c r="K68" s="33"/>
      <c r="L68" s="113"/>
      <c r="P68" s="2"/>
      <c r="Q68" s="2"/>
      <c r="R68" s="2"/>
      <c r="S68" s="2"/>
      <c r="T68" s="2"/>
      <c r="U68" s="2"/>
      <c r="V68" s="2"/>
      <c r="W68" s="2"/>
      <c r="X68" s="2"/>
      <c r="Y68" s="2"/>
      <c r="Z68" s="2"/>
      <c r="AA68" s="2"/>
      <c r="AB68" s="2"/>
      <c r="AC68" s="2"/>
      <c r="AD68" s="2"/>
      <c r="AE68" s="2"/>
      <c r="AF68" s="2"/>
      <c r="AG68" s="2"/>
      <c r="AH68" s="2"/>
    </row>
    <row r="69" spans="1:34" ht="22.6">
      <c r="A69" s="38"/>
      <c r="B69" s="37" t="str">
        <f ca="1">B39</f>
        <v>锡(*)</v>
      </c>
      <c r="C69" s="32"/>
      <c r="D69" s="366" t="s">
        <v>473</v>
      </c>
      <c r="E69" s="367"/>
      <c r="F69" s="45"/>
      <c r="G69" s="368"/>
      <c r="H69" s="369"/>
      <c r="I69" s="369"/>
      <c r="J69" s="370"/>
      <c r="K69" s="33"/>
      <c r="L69" s="113"/>
      <c r="P69" s="2"/>
      <c r="Q69" s="2"/>
      <c r="R69" s="2"/>
      <c r="S69" s="2"/>
      <c r="T69" s="2"/>
      <c r="U69" s="2"/>
      <c r="V69" s="2"/>
      <c r="W69" s="2"/>
      <c r="X69" s="2"/>
      <c r="Y69" s="2"/>
      <c r="Z69" s="2"/>
      <c r="AA69" s="2"/>
      <c r="AB69" s="2"/>
      <c r="AC69" s="2"/>
      <c r="AD69" s="2"/>
      <c r="AE69" s="2"/>
      <c r="AF69" s="2"/>
      <c r="AG69" s="2"/>
      <c r="AH69" s="2"/>
    </row>
    <row r="70" spans="1:34" ht="22.6">
      <c r="A70" s="38"/>
      <c r="B70" s="37" t="str">
        <f ca="1">B40</f>
        <v>金(*)</v>
      </c>
      <c r="C70" s="32"/>
      <c r="D70" s="366" t="s">
        <v>473</v>
      </c>
      <c r="E70" s="367"/>
      <c r="F70" s="45"/>
      <c r="G70" s="368"/>
      <c r="H70" s="369"/>
      <c r="I70" s="369"/>
      <c r="J70" s="370"/>
      <c r="K70" s="33"/>
      <c r="L70" s="113"/>
      <c r="P70" s="2"/>
      <c r="Q70" s="2"/>
      <c r="R70" s="2"/>
      <c r="S70" s="2"/>
      <c r="T70" s="2"/>
      <c r="U70" s="2"/>
      <c r="V70" s="2"/>
      <c r="W70" s="2"/>
      <c r="X70" s="2"/>
      <c r="Y70" s="2"/>
      <c r="Z70" s="2"/>
      <c r="AA70" s="2"/>
      <c r="AB70" s="2"/>
      <c r="AC70" s="2"/>
      <c r="AD70" s="2"/>
      <c r="AE70" s="2"/>
      <c r="AF70" s="2"/>
      <c r="AG70" s="2"/>
      <c r="AH70" s="2"/>
    </row>
    <row r="71" spans="1:34" ht="22.6">
      <c r="A71" s="35"/>
      <c r="B71" s="37" t="str">
        <f ca="1">B41</f>
        <v>钨</v>
      </c>
      <c r="C71" s="46"/>
      <c r="D71" s="366"/>
      <c r="E71" s="367"/>
      <c r="F71" s="47"/>
      <c r="G71" s="368"/>
      <c r="H71" s="369"/>
      <c r="I71" s="369"/>
      <c r="J71" s="370"/>
      <c r="K71" s="36"/>
      <c r="L71" s="114"/>
      <c r="P71" s="2"/>
      <c r="Q71" s="2"/>
      <c r="R71" s="2"/>
      <c r="S71" s="2"/>
      <c r="T71" s="2"/>
      <c r="U71" s="2"/>
      <c r="V71" s="2"/>
      <c r="W71" s="2"/>
      <c r="X71" s="2"/>
      <c r="Y71" s="2"/>
      <c r="Z71" s="2"/>
      <c r="AA71" s="2"/>
      <c r="AB71" s="2"/>
      <c r="AC71" s="2"/>
      <c r="AD71" s="2"/>
      <c r="AE71" s="2"/>
      <c r="AF71" s="2"/>
      <c r="AG71" s="2"/>
      <c r="AH71" s="2"/>
    </row>
    <row r="72" spans="1:34" ht="14.5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4.55">
      <c r="A73" s="38"/>
      <c r="B73" s="371" t="str">
        <f ca="1">OFFSET(L!$C$1,MATCH("Declaration"&amp;ADDRESS(ROW(),COLUMN(),4),L!$A:$A,0)-1,SL,,)</f>
        <v>从公司层面，回答以下问题</v>
      </c>
      <c r="C73" s="371"/>
      <c r="D73" s="371"/>
      <c r="E73" s="371"/>
      <c r="F73" s="371"/>
      <c r="G73" s="371"/>
      <c r="H73" s="371"/>
      <c r="I73" s="371"/>
      <c r="J73" s="371"/>
      <c r="K73" s="33"/>
      <c r="L73" s="97"/>
      <c r="P73" s="2"/>
      <c r="Q73" s="2"/>
      <c r="R73" s="2"/>
      <c r="S73" s="2"/>
      <c r="T73" s="2"/>
      <c r="U73" s="2"/>
      <c r="V73" s="2"/>
      <c r="W73" s="2"/>
      <c r="X73" s="2"/>
      <c r="Y73" s="2"/>
      <c r="Z73" s="2"/>
      <c r="AA73" s="2"/>
      <c r="AB73" s="2"/>
      <c r="AC73" s="2"/>
      <c r="AD73" s="2"/>
      <c r="AE73" s="2"/>
      <c r="AF73" s="2"/>
      <c r="AG73" s="2"/>
      <c r="AH73" s="2"/>
    </row>
    <row r="74" spans="1:34" ht="15.05">
      <c r="A74" s="48"/>
      <c r="B74" s="49" t="str">
        <f ca="1">OFFSET(L!$C$1,MATCH("Declaration"&amp;ADDRESS(ROW(),COLUMN(),4),L!$A:$A,0)-1,SL,,)</f>
        <v>问题</v>
      </c>
      <c r="C74" s="78"/>
      <c r="D74" s="373" t="str">
        <f ca="1">D25</f>
        <v>回答</v>
      </c>
      <c r="E74" s="373"/>
      <c r="F74" s="50"/>
      <c r="G74" s="373" t="str">
        <f ca="1">G25</f>
        <v>注释</v>
      </c>
      <c r="H74" s="373" t="e">
        <f>HLOOKUP(SL,LT,$O74,0)</f>
        <v>#NAME?</v>
      </c>
      <c r="I74" s="37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29.05">
      <c r="A75" s="38"/>
      <c r="B75" s="53" t="str">
        <f ca="1">OFFSET(L!$C$1,MATCH("Declaration"&amp;ADDRESS(ROW(),COLUMN(),4),L!$A:$A,0)-1,SL,,)&amp;$Q$37</f>
        <v>A. 贵公司是否已制定负责任矿产采购政策？ (*)</v>
      </c>
      <c r="C75" s="54"/>
      <c r="D75" s="366" t="s">
        <v>473</v>
      </c>
      <c r="E75" s="367"/>
      <c r="F75" s="54"/>
      <c r="G75" s="368"/>
      <c r="H75" s="369"/>
      <c r="I75" s="369"/>
      <c r="J75" s="370"/>
      <c r="K75" s="33"/>
      <c r="L75" s="110" t="s">
        <v>1196</v>
      </c>
      <c r="M75" s="109"/>
      <c r="P75" s="2"/>
      <c r="Q75" s="2"/>
      <c r="R75" s="2"/>
      <c r="S75" s="2"/>
      <c r="T75" s="2"/>
      <c r="U75" s="2"/>
      <c r="V75" s="2"/>
      <c r="W75" s="2"/>
      <c r="X75" s="2"/>
      <c r="Y75" s="2"/>
      <c r="Z75" s="2"/>
      <c r="AA75" s="2"/>
      <c r="AB75" s="2"/>
      <c r="AC75" s="2"/>
      <c r="AD75" s="2"/>
      <c r="AE75" s="2"/>
      <c r="AF75" s="2"/>
      <c r="AG75" s="2"/>
      <c r="AH75" s="2"/>
    </row>
    <row r="76" spans="1:34" ht="15.05">
      <c r="A76" s="38"/>
      <c r="B76" s="55"/>
      <c r="C76" s="11"/>
      <c r="D76" s="1"/>
      <c r="E76" s="1"/>
      <c r="F76" s="11"/>
      <c r="G76" s="374"/>
      <c r="H76" s="374"/>
      <c r="I76" s="374"/>
      <c r="J76" s="374"/>
      <c r="K76" s="33"/>
      <c r="L76" s="110"/>
      <c r="M76" s="109"/>
      <c r="P76" s="2"/>
      <c r="Q76" s="2"/>
      <c r="R76" s="2"/>
      <c r="S76" s="2"/>
      <c r="T76" s="2"/>
      <c r="U76" s="2"/>
      <c r="V76" s="2"/>
      <c r="W76" s="2"/>
      <c r="X76" s="2"/>
      <c r="Y76" s="2"/>
      <c r="Z76" s="2"/>
      <c r="AA76" s="2"/>
      <c r="AB76" s="2"/>
      <c r="AC76" s="2"/>
      <c r="AD76" s="2"/>
      <c r="AE76" s="2"/>
      <c r="AF76" s="2"/>
      <c r="AG76" s="2"/>
      <c r="AH76" s="2"/>
    </row>
    <row r="77" spans="1:34" ht="49.45" customHeight="1">
      <c r="A77" s="38"/>
      <c r="B77" s="53" t="str">
        <f ca="1">OFFSET(L!$C$1,MATCH("Declaration"&amp;ADDRESS(ROW(),COLUMN(),4),L!$A:$A,0)-1,SL,,)&amp;$Q$37</f>
        <v>B. 贵公司的负责任矿产采购政策是否公开发布于贵公司网页上？（备注 - 如果是，请在注释字段中注明 URL。） (*)</v>
      </c>
      <c r="C77" s="54"/>
      <c r="D77" s="366" t="s">
        <v>474</v>
      </c>
      <c r="E77" s="367"/>
      <c r="F77" s="54"/>
      <c r="G77" s="394"/>
      <c r="H77" s="395"/>
      <c r="I77" s="395"/>
      <c r="J77" s="396"/>
      <c r="K77" s="33"/>
      <c r="L77" s="110" t="s">
        <v>1197</v>
      </c>
      <c r="M77" s="109"/>
      <c r="P77" s="2"/>
      <c r="Q77" s="2"/>
      <c r="R77" s="2"/>
      <c r="S77" s="2"/>
      <c r="T77" s="2"/>
      <c r="U77" s="2"/>
      <c r="V77" s="2"/>
      <c r="W77" s="2"/>
      <c r="X77" s="2"/>
      <c r="Y77" s="2"/>
      <c r="Z77" s="2"/>
      <c r="AA77" s="2"/>
      <c r="AB77" s="2"/>
      <c r="AC77" s="2"/>
      <c r="AD77" s="2"/>
      <c r="AE77" s="2"/>
      <c r="AF77" s="2"/>
      <c r="AG77" s="2"/>
      <c r="AH77" s="2"/>
    </row>
    <row r="78" spans="1:34" ht="15.0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5" customHeight="1">
      <c r="A79" s="38"/>
      <c r="B79" s="53" t="str">
        <f ca="1">OFFSET(L!$C$1,MATCH("Declaration"&amp;ADDRESS(ROW(),COLUMN(),4),L!$A:$A,0)-1,SL,,)&amp;$Q$37</f>
        <v>C. 您是否要求您的直接供应商从其尽职调查实践已被被独立第三方审核机构验证过的冶炼厂采购 3TG？  (*)</v>
      </c>
      <c r="C79" s="54"/>
      <c r="D79" s="366" t="s">
        <v>473</v>
      </c>
      <c r="E79" s="367"/>
      <c r="F79" s="54"/>
      <c r="G79" s="368"/>
      <c r="H79" s="369"/>
      <c r="I79" s="369"/>
      <c r="J79" s="370"/>
      <c r="K79" s="33"/>
      <c r="L79" s="110" t="s">
        <v>1197</v>
      </c>
      <c r="M79" s="109"/>
      <c r="P79" s="2"/>
      <c r="Q79" s="2"/>
      <c r="R79" s="2"/>
      <c r="S79" s="2"/>
      <c r="T79" s="2"/>
      <c r="U79" s="2"/>
      <c r="V79" s="2"/>
      <c r="W79" s="2"/>
      <c r="X79" s="2"/>
      <c r="Y79" s="2"/>
      <c r="Z79" s="2"/>
      <c r="AA79" s="2"/>
      <c r="AB79" s="2"/>
      <c r="AC79" s="2"/>
      <c r="AD79" s="2"/>
      <c r="AE79" s="2"/>
      <c r="AF79" s="2"/>
      <c r="AG79" s="2"/>
      <c r="AH79" s="2"/>
    </row>
    <row r="80" spans="1:34" ht="15.0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7.95" customHeight="1">
      <c r="A81" s="38"/>
      <c r="B81" s="53" t="str">
        <f ca="1">OFFSET(L!$C$1,MATCH("Declaration"&amp;ADDRESS(ROW(),COLUMN(),4),L!$A:$A,0)-1,SL,,)&amp;$Q$37</f>
        <v>D. 贵公司是否已实施负责任矿产采购的尽职调查措施？ (*)</v>
      </c>
      <c r="C81" s="54"/>
      <c r="D81" s="366" t="s">
        <v>473</v>
      </c>
      <c r="E81" s="367"/>
      <c r="F81" s="54"/>
      <c r="G81" s="368"/>
      <c r="H81" s="369"/>
      <c r="I81" s="369"/>
      <c r="J81" s="370"/>
      <c r="K81" s="33"/>
      <c r="L81" s="110" t="s">
        <v>1256</v>
      </c>
      <c r="M81" s="109"/>
      <c r="P81" s="2"/>
      <c r="Q81" s="2"/>
      <c r="R81" s="2"/>
      <c r="S81" s="2"/>
      <c r="T81" s="2"/>
      <c r="U81" s="2"/>
      <c r="V81" s="2"/>
      <c r="W81" s="2"/>
      <c r="X81" s="2"/>
      <c r="Y81" s="2"/>
      <c r="Z81" s="2"/>
      <c r="AA81" s="2"/>
      <c r="AB81" s="2"/>
      <c r="AC81" s="2"/>
      <c r="AD81" s="2"/>
      <c r="AE81" s="2"/>
      <c r="AF81" s="2"/>
      <c r="AG81" s="2"/>
      <c r="AH81" s="2"/>
    </row>
    <row r="82" spans="1:34" ht="15.0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00000000000003" customHeight="1">
      <c r="A83" s="38"/>
      <c r="B83" s="53" t="str">
        <f ca="1">OFFSET(L!$C$1,MATCH("Declaration"&amp;ADDRESS(ROW(),COLUMN(),4),L!$A:$A,0)-1,SL,,)&amp;$Q$37</f>
        <v>E. 贵公司是否开展了相关供应商的冲突矿产调查？ (*)</v>
      </c>
      <c r="C83" s="54"/>
      <c r="D83" s="366" t="s">
        <v>14427</v>
      </c>
      <c r="E83" s="367"/>
      <c r="F83" s="54"/>
      <c r="G83" s="368"/>
      <c r="H83" s="369"/>
      <c r="I83" s="369"/>
      <c r="J83" s="370"/>
      <c r="K83" s="33"/>
      <c r="L83" s="110" t="s">
        <v>1197</v>
      </c>
      <c r="M83" s="109"/>
      <c r="P83" s="2"/>
      <c r="Q83" s="2"/>
      <c r="R83" s="2"/>
      <c r="S83" s="2"/>
      <c r="T83" s="2"/>
      <c r="U83" s="2"/>
      <c r="V83" s="2"/>
      <c r="W83" s="2"/>
      <c r="X83" s="2"/>
      <c r="Y83" s="2"/>
      <c r="Z83" s="2"/>
      <c r="AA83" s="2"/>
      <c r="AB83" s="2"/>
      <c r="AC83" s="2"/>
      <c r="AD83" s="2"/>
      <c r="AE83" s="2"/>
      <c r="AF83" s="2"/>
      <c r="AG83" s="2"/>
      <c r="AH83" s="2"/>
    </row>
    <row r="84" spans="1:34" ht="14.55">
      <c r="A84" s="38"/>
      <c r="K84" s="33"/>
      <c r="L84" s="110"/>
      <c r="M84" s="109"/>
      <c r="P84" s="2"/>
      <c r="Q84" s="2"/>
      <c r="R84" s="2"/>
      <c r="S84" s="2"/>
      <c r="T84" s="2"/>
      <c r="U84" s="2"/>
      <c r="V84" s="2"/>
      <c r="W84" s="2"/>
      <c r="X84" s="2"/>
      <c r="Y84" s="2"/>
      <c r="Z84" s="2"/>
      <c r="AA84" s="2"/>
      <c r="AB84" s="2"/>
      <c r="AC84" s="2"/>
      <c r="AD84" s="2"/>
      <c r="AE84" s="2"/>
      <c r="AF84" s="2"/>
      <c r="AG84" s="2"/>
      <c r="AH84" s="2"/>
    </row>
    <row r="85" spans="1:34" ht="49.6" customHeight="1">
      <c r="A85" s="38"/>
      <c r="B85" s="53" t="str">
        <f ca="1">OFFSET(L!$C$1,MATCH("Declaration"&amp;ADDRESS(ROW(),COLUMN(),4),L!$A:$A,0)-1,SL,,)&amp;$Q$37</f>
        <v>F. 贵公司是否根据公司期望来审查供应商提交的尽职调查信息？ (*)</v>
      </c>
      <c r="C85" s="54"/>
      <c r="D85" s="379" t="s">
        <v>473</v>
      </c>
      <c r="E85" s="380"/>
      <c r="F85" s="54"/>
      <c r="G85" s="368"/>
      <c r="H85" s="369"/>
      <c r="I85" s="369"/>
      <c r="J85" s="370"/>
      <c r="K85" s="33"/>
      <c r="L85" s="110" t="s">
        <v>1197</v>
      </c>
      <c r="M85" s="109"/>
      <c r="P85" s="2"/>
      <c r="Q85" s="2"/>
      <c r="R85" s="2"/>
      <c r="S85" s="2"/>
      <c r="T85" s="2"/>
      <c r="U85" s="2"/>
      <c r="V85" s="2"/>
      <c r="W85" s="2"/>
      <c r="X85" s="2"/>
      <c r="Y85" s="2"/>
      <c r="Z85" s="2"/>
      <c r="AA85" s="2"/>
      <c r="AB85" s="2"/>
      <c r="AC85" s="2"/>
      <c r="AD85" s="2"/>
      <c r="AE85" s="2"/>
      <c r="AF85" s="2"/>
      <c r="AG85" s="2"/>
      <c r="AH85" s="2"/>
    </row>
    <row r="86" spans="1:34" ht="15.05">
      <c r="A86" s="38"/>
      <c r="B86" s="58"/>
      <c r="C86" s="11"/>
      <c r="D86" s="1"/>
      <c r="E86" s="1"/>
      <c r="F86" s="12"/>
      <c r="G86" s="374"/>
      <c r="H86" s="374"/>
      <c r="I86" s="374"/>
      <c r="J86" s="37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贵公司的验证程序是否包括纠正措施管理？ (*)</v>
      </c>
      <c r="C87" s="54"/>
      <c r="D87" s="366" t="s">
        <v>473</v>
      </c>
      <c r="E87" s="367"/>
      <c r="F87" s="54"/>
      <c r="G87" s="368"/>
      <c r="H87" s="369"/>
      <c r="I87" s="369"/>
      <c r="J87" s="370"/>
      <c r="K87" s="33"/>
      <c r="L87" s="110" t="s">
        <v>1195</v>
      </c>
      <c r="M87" s="109"/>
      <c r="P87" s="2"/>
      <c r="Q87" s="2"/>
      <c r="R87" s="2"/>
      <c r="S87" s="2"/>
      <c r="T87" s="2"/>
      <c r="U87" s="2"/>
      <c r="V87" s="2"/>
      <c r="W87" s="2"/>
      <c r="X87" s="2"/>
      <c r="Y87" s="2"/>
      <c r="Z87" s="2"/>
      <c r="AA87" s="2"/>
      <c r="AB87" s="2"/>
      <c r="AC87" s="2"/>
      <c r="AD87" s="2"/>
      <c r="AE87" s="2"/>
      <c r="AF87" s="2"/>
      <c r="AG87" s="2"/>
      <c r="AH87" s="2"/>
    </row>
    <row r="88" spans="1:34" ht="15.05">
      <c r="A88" s="38"/>
      <c r="B88" s="55"/>
      <c r="C88" s="11"/>
      <c r="D88" s="1"/>
      <c r="E88" s="1"/>
      <c r="F88" s="12"/>
      <c r="G88" s="381"/>
      <c r="H88" s="381"/>
      <c r="I88" s="381"/>
      <c r="J88" s="381"/>
      <c r="K88" s="33"/>
      <c r="L88" s="110"/>
      <c r="M88" s="109"/>
      <c r="P88" s="2"/>
      <c r="Q88" s="2"/>
      <c r="R88" s="2"/>
      <c r="S88" s="2"/>
      <c r="T88" s="2"/>
      <c r="U88" s="2"/>
      <c r="V88" s="2"/>
      <c r="W88" s="2"/>
      <c r="X88" s="2"/>
      <c r="Y88" s="2"/>
      <c r="Z88" s="2"/>
      <c r="AA88" s="2"/>
      <c r="AB88" s="2"/>
      <c r="AC88" s="2"/>
      <c r="AD88" s="2"/>
      <c r="AE88" s="2"/>
      <c r="AF88" s="2"/>
      <c r="AG88" s="2"/>
      <c r="AH88" s="2"/>
    </row>
    <row r="89" spans="1:34" ht="29.05">
      <c r="A89" s="38"/>
      <c r="B89" s="53" t="str">
        <f ca="1">OFFSET(L!$C$1,MATCH("Declaration"&amp;ADDRESS(ROW(),COLUMN(),4),L!$A:$A,0)-1,SL,,)&amp;$Q$37</f>
        <v>H. 贵公司是否需要提交年度冲突矿产披露？ (*)</v>
      </c>
      <c r="C89" s="54"/>
      <c r="D89" s="366" t="s">
        <v>474</v>
      </c>
      <c r="E89" s="367"/>
      <c r="F89" s="54"/>
      <c r="G89" s="368"/>
      <c r="H89" s="369"/>
      <c r="I89" s="369"/>
      <c r="J89" s="370"/>
      <c r="K89" s="33"/>
      <c r="L89" s="110" t="s">
        <v>1197</v>
      </c>
      <c r="M89" s="109"/>
      <c r="P89" s="2"/>
      <c r="Q89" s="2"/>
      <c r="R89" s="2"/>
      <c r="S89" s="2"/>
      <c r="T89" s="2"/>
      <c r="U89" s="2"/>
      <c r="V89" s="2"/>
      <c r="W89" s="2"/>
      <c r="X89" s="2"/>
      <c r="Y89" s="2"/>
      <c r="Z89" s="2"/>
      <c r="AA89" s="2"/>
      <c r="AB89" s="2"/>
      <c r="AC89" s="2"/>
      <c r="AD89" s="2"/>
      <c r="AE89" s="2"/>
      <c r="AF89" s="2"/>
      <c r="AG89" s="2"/>
      <c r="AH89" s="2"/>
    </row>
    <row r="90" spans="1:34" ht="14.55">
      <c r="A90" s="38"/>
      <c r="B90" s="378" t="str">
        <f>IF(OR($D$8="",$I$3=""),"","Click here to check required fields completion")</f>
        <v/>
      </c>
      <c r="C90" s="378"/>
      <c r="D90" s="378"/>
      <c r="E90" s="378"/>
      <c r="F90" s="378"/>
      <c r="G90" s="378"/>
      <c r="H90" s="378"/>
      <c r="I90" s="378"/>
      <c r="J90" s="378"/>
      <c r="K90" s="33"/>
      <c r="L90" s="97"/>
      <c r="P90" s="2"/>
      <c r="Q90" s="2"/>
      <c r="R90" s="2"/>
      <c r="S90" s="2"/>
      <c r="T90" s="2"/>
      <c r="U90" s="2"/>
      <c r="V90" s="2"/>
      <c r="W90" s="2"/>
      <c r="X90" s="2"/>
      <c r="Y90" s="2"/>
      <c r="Z90" s="2"/>
      <c r="AA90" s="2"/>
      <c r="AB90" s="2"/>
      <c r="AC90" s="2"/>
      <c r="AD90" s="2"/>
      <c r="AE90" s="2"/>
      <c r="AF90" s="2"/>
      <c r="AG90" s="2"/>
      <c r="AH90" s="2"/>
    </row>
    <row r="91" spans="1:34" ht="15.05" thickBot="1">
      <c r="A91" s="376" t="str">
        <f ca="1">OFFSET(L!$C$1,MATCH("General"&amp;"Cpy",L!$A:$A,0)-1,SL,,)</f>
        <v>© 2026 Responsible Minerals Initiative。保留所有权利。</v>
      </c>
      <c r="B91" s="377"/>
      <c r="C91" s="377"/>
      <c r="D91" s="377"/>
      <c r="E91" s="377"/>
      <c r="F91" s="377"/>
      <c r="G91" s="377"/>
      <c r="H91" s="377"/>
      <c r="I91" s="377"/>
      <c r="J91" s="377"/>
      <c r="K91" s="59"/>
      <c r="L91" s="97"/>
      <c r="P91" s="2"/>
      <c r="Q91" s="2"/>
      <c r="R91" s="2"/>
      <c r="S91" s="2"/>
      <c r="T91" s="2"/>
      <c r="U91" s="2"/>
      <c r="V91" s="2"/>
      <c r="W91" s="2"/>
      <c r="X91" s="2"/>
      <c r="Y91" s="2"/>
      <c r="Z91" s="2"/>
      <c r="AA91" s="2"/>
      <c r="AB91" s="2"/>
      <c r="AC91" s="2"/>
      <c r="AD91" s="2"/>
      <c r="AE91" s="2"/>
      <c r="AF91" s="2"/>
      <c r="AG91" s="2"/>
      <c r="AH91" s="2"/>
    </row>
    <row r="92" spans="1:34" ht="15.05" thickTop="1">
      <c r="L92" s="98"/>
      <c r="P92" s="2"/>
      <c r="Q92" s="2"/>
      <c r="R92" s="2"/>
      <c r="S92" s="2"/>
      <c r="T92" s="2"/>
      <c r="U92" s="2"/>
      <c r="V92" s="2"/>
      <c r="W92" s="2"/>
      <c r="X92" s="2"/>
      <c r="Y92" s="2"/>
      <c r="Z92" s="2"/>
      <c r="AA92" s="2"/>
      <c r="AB92" s="2"/>
      <c r="AC92" s="2"/>
      <c r="AD92" s="2"/>
      <c r="AE92" s="2"/>
      <c r="AF92" s="2"/>
      <c r="AG92" s="2"/>
      <c r="AH92" s="2"/>
    </row>
    <row r="96" spans="1:34" ht="13.6" hidden="1" customHeight="1">
      <c r="B96" s="53" t="s">
        <v>473</v>
      </c>
      <c r="D96" s="263" t="str">
        <f>IF(AND(OR($D$26="Yes",$D$26=""),OR($D$32="Yes",$D$32="")),"Yes","")</f>
        <v>Yes</v>
      </c>
      <c r="E96" s="263" t="str">
        <f>IF(AND(OR($D$26="Yes",$D$26=""),OR($D$32="Yes",$D$32="")),"100%","")</f>
        <v>100%</v>
      </c>
      <c r="G96" s="263" t="str">
        <f>IF(OR($D$26="Yes",$D$26=""),"Yes","")</f>
        <v>Yes</v>
      </c>
    </row>
    <row r="97" spans="2:7" ht="13.6" hidden="1" customHeight="1">
      <c r="B97" s="53" t="s">
        <v>474</v>
      </c>
      <c r="D97" s="263" t="str">
        <f>IF(AND(OR($D$26="Yes",$D$26=""),OR($D$32="Yes",$D$32="")),"No","")</f>
        <v>No</v>
      </c>
      <c r="E97" s="263" t="str">
        <f>IF(AND(OR($D$26="Yes",$D$26=""),OR($D$32="Yes",$D$32="")),"Greater than 90%","")</f>
        <v>Greater than 90%</v>
      </c>
      <c r="G97" s="263" t="str">
        <f>IF(OR($D$26="Yes",$D$26=""),"No","")</f>
        <v>No</v>
      </c>
    </row>
    <row r="98" spans="2:7" ht="15.05" hidden="1">
      <c r="B98" s="53" t="s">
        <v>475</v>
      </c>
      <c r="D98" s="263" t="str">
        <f>IF(AND(OR($D$26="Yes",$D$26=""),OR($D$32="Yes",$D$32="")),"Unknown","")</f>
        <v>Unknown</v>
      </c>
      <c r="E98" s="263" t="str">
        <f>IF(AND(OR($D$26="Yes",$D$26=""),OR($D$32="Yes",$D$32="")),"Greater than 75%","")</f>
        <v>Greater than 75%</v>
      </c>
      <c r="G98" s="263" t="str">
        <f>IF(OR($D$27="Yes",$D$27=""),"Yes","")</f>
        <v>Yes</v>
      </c>
    </row>
    <row r="99" spans="2:7" ht="15.05" hidden="1">
      <c r="B99" s="172">
        <v>1</v>
      </c>
      <c r="D99" s="263" t="str">
        <f>IF(AND(OR($D$27="Yes",$D$27=""),OR($D$33="Yes",$D$33="")),"Yes","")</f>
        <v>Yes</v>
      </c>
      <c r="E99" s="263" t="str">
        <f>IF(AND(OR($D$26="Yes",$D$26=""),OR($D$32="Yes",$D$32="")),"Greater than 50%","")</f>
        <v>Greater than 50%</v>
      </c>
      <c r="G99" s="263" t="str">
        <f>IF(OR($D$27="Yes",$D$27=""),"No","")</f>
        <v>No</v>
      </c>
    </row>
    <row r="100" spans="2:7" ht="15.05" hidden="1">
      <c r="B100" s="219" t="s">
        <v>2370</v>
      </c>
      <c r="D100" s="263" t="str">
        <f>IF(AND(OR($D$27="Yes",$D$27=""),OR($D$33="Yes",$D$33="")),"No","")</f>
        <v>No</v>
      </c>
      <c r="E100" s="263" t="str">
        <f>IF(AND(OR($D$26="Yes",$D$26=""),OR($D$32="Yes",$D$32="")),"50% or less","")</f>
        <v>50% or less</v>
      </c>
      <c r="G100" s="263" t="str">
        <f>IF(OR($D$28="Yes",$D$28=""),"Yes","")</f>
        <v>Yes</v>
      </c>
    </row>
    <row r="101" spans="2:7" ht="15.05" hidden="1">
      <c r="B101" s="219" t="s">
        <v>2371</v>
      </c>
      <c r="D101" s="263" t="str">
        <f>IF(AND(OR($D$27="Yes",$D$27=""),OR($D$33="Yes",$D$33="")),"Unknown","")</f>
        <v>Unknown</v>
      </c>
      <c r="E101" s="263" t="str">
        <f>IF(AND(OR($D$26="Yes",$D$26=""),OR($D$32="Yes",$D$32="")),"None","")</f>
        <v>None</v>
      </c>
      <c r="G101" s="263" t="str">
        <f>IF(OR($D$28="Yes",$D$28=""),"No","")</f>
        <v>No</v>
      </c>
    </row>
    <row r="102" spans="2:7" ht="15.05" hidden="1">
      <c r="B102" s="219" t="s">
        <v>2372</v>
      </c>
      <c r="D102" s="263" t="str">
        <f>IF(AND(OR($D$28="Yes",$D$28=""),OR($D$34="Yes",$D$34="")),"Yes","")</f>
        <v>Yes</v>
      </c>
      <c r="E102" s="263" t="str">
        <f>IF(AND(OR($D$27="Yes",$D$27=""),OR($D$33="Yes",$D$33="")),"100%","")</f>
        <v>100%</v>
      </c>
      <c r="G102" s="263" t="str">
        <f>IF(OR($D$29="Yes",$D$29=""),"Yes","")</f>
        <v/>
      </c>
    </row>
    <row r="103" spans="2:7" ht="15.05" hidden="1">
      <c r="B103" s="219" t="s">
        <v>2373</v>
      </c>
      <c r="D103" s="263" t="str">
        <f>IF(AND(OR($D$28="Yes",$D$28=""),OR($D$34="Yes",$D$34="")),"No","")</f>
        <v>No</v>
      </c>
      <c r="E103" s="263" t="str">
        <f>IF(AND(OR($D$27="Yes",$D$27=""),OR($D$33="Yes",$D$33="")),"Greater than 90%","")</f>
        <v>Greater than 90%</v>
      </c>
      <c r="G103" s="263" t="str">
        <f>IF(OR($D$29="Yes",$D$29=""),"No","")</f>
        <v/>
      </c>
    </row>
    <row r="104" spans="2:7" ht="15.05" hidden="1">
      <c r="B104" s="219" t="s">
        <v>476</v>
      </c>
      <c r="D104" s="263" t="str">
        <f>IF(AND(OR($D$28="Yes",$D$28=""),OR($D$34="Yes",$D$34="")),"Unknown","")</f>
        <v>Unknown</v>
      </c>
      <c r="E104" s="263" t="str">
        <f>IF(AND(OR($D$27="Yes",$D$27=""),OR($D$33="Yes",$D$33="")),"Greater than 75%","")</f>
        <v>Greater than 75%</v>
      </c>
    </row>
    <row r="105" spans="2:7" ht="15.05" hidden="1">
      <c r="B105" s="219" t="s">
        <v>14427</v>
      </c>
      <c r="D105" s="263" t="str">
        <f>IF(AND(OR($D$29="Yes",$D$29=""),OR($D$35="Yes",$D$35="")),"Yes","")</f>
        <v/>
      </c>
      <c r="E105" s="263" t="str">
        <f>IF(AND(OR($D$27="Yes",$D$27=""),OR($D$33="Yes",$D$33="")),"Greater than 50%","")</f>
        <v>Greater than 50%</v>
      </c>
    </row>
    <row r="106" spans="2:7" ht="15.05" hidden="1">
      <c r="B106" s="219" t="s">
        <v>11949</v>
      </c>
      <c r="D106" s="263" t="str">
        <f>IF(AND(OR($D$29="Yes",$D$29=""),OR($D$35="Yes",$D$35="")),"No","")</f>
        <v/>
      </c>
      <c r="E106" s="263" t="str">
        <f>IF(AND(OR($D$27="Yes",$D$27=""),OR($D$33="Yes",$D$33="")),"50% or less","")</f>
        <v>50% or less</v>
      </c>
    </row>
    <row r="107" spans="2:7" ht="15.05" hidden="1">
      <c r="B107" s="219" t="s">
        <v>474</v>
      </c>
      <c r="D107" s="263" t="str">
        <f>IF(AND(OR($D$29="Yes",$D$29=""),OR($D$35="Yes",$D$35="")),"Unknown","")</f>
        <v/>
      </c>
      <c r="E107" s="263" t="str">
        <f>IF(AND(OR($D$27="Yes",$D$27=""),OR($D$33="Yes",$D$33="")),"None","")</f>
        <v>None</v>
      </c>
    </row>
    <row r="108" spans="2:7" ht="15.05" hidden="1">
      <c r="B108" s="219" t="s">
        <v>13454</v>
      </c>
      <c r="E108" s="263" t="str">
        <f>IF(AND(OR($D$28="Yes",$D$28=""),OR($D$34="Yes",$D$34="")),"100%","")</f>
        <v>100%</v>
      </c>
    </row>
    <row r="109" spans="2:7" ht="15.05" hidden="1">
      <c r="B109" s="219" t="s">
        <v>13456</v>
      </c>
      <c r="E109" s="263" t="str">
        <f>IF(AND(OR($D$28="Yes",$D$28=""),OR($D$34="Yes",$D$34="")),"Greater than 90%","")</f>
        <v>Greater than 90%</v>
      </c>
    </row>
    <row r="110" spans="2:7" ht="15.05" hidden="1">
      <c r="B110" s="219" t="s">
        <v>13457</v>
      </c>
      <c r="E110" s="263" t="str">
        <f>IF(AND(OR($D$28="Yes",$D$28=""),OR($D$34="Yes",$D$34="")),"Greater than 75%","")</f>
        <v>Greater than 75%</v>
      </c>
    </row>
    <row r="111" spans="2:7" ht="15.05" hidden="1">
      <c r="B111" s="219" t="s">
        <v>474</v>
      </c>
      <c r="E111" s="263" t="str">
        <f>IF(AND(OR($D$28="Yes",$D$28=""),OR($D$34="Yes",$D$34="")),"Greater than 50%","")</f>
        <v>Greater than 50%</v>
      </c>
    </row>
    <row r="112" spans="2:7" ht="15.05" hidden="1" customHeight="1">
      <c r="E112" s="263" t="str">
        <f>IF(AND(OR($D$28="Yes",$D$28=""),OR($D$34="Yes",$D$34="")),"50% or less","")</f>
        <v>50% or less</v>
      </c>
    </row>
    <row r="113" spans="5:5" ht="15.05" hidden="1" customHeight="1">
      <c r="E113" s="263" t="str">
        <f>IF(AND(OR($D$28="Yes",$D$28=""),OR($D$34="Yes",$D$34="")),"None","")</f>
        <v>None</v>
      </c>
    </row>
    <row r="114" spans="5:5" ht="15.05" hidden="1" customHeight="1">
      <c r="E114" s="263" t="str">
        <f>IF(AND(OR($D$29="Yes",$D$29=""),OR($D$35="Yes",$D$35="")),"100%","")</f>
        <v/>
      </c>
    </row>
    <row r="115" spans="5:5" ht="15.05" hidden="1" customHeight="1">
      <c r="E115" s="263" t="str">
        <f>IF(AND(OR($D$29="Yes",$D$29=""),OR($D$35="Yes",$D$35="")),"Greater than 90%","")</f>
        <v/>
      </c>
    </row>
    <row r="116" spans="5:5" ht="15.05" hidden="1" customHeight="1">
      <c r="E116" s="263" t="str">
        <f>IF(AND(OR($D$29="Yes",$D$29=""),OR($D$35="Yes",$D$35="")),"Greater than 75%","")</f>
        <v/>
      </c>
    </row>
    <row r="117" spans="5:5" ht="15.05" hidden="1" customHeight="1">
      <c r="E117" s="263" t="str">
        <f>IF(AND(OR($D$29="Yes",$D$29=""),OR($D$35="Yes",$D$35="")),"Greater than 50%","")</f>
        <v/>
      </c>
    </row>
    <row r="118" spans="5:5" ht="15.05" hidden="1" customHeight="1">
      <c r="E118" s="263" t="str">
        <f>IF(AND(OR($D$29="Yes",$D$29=""),OR($D$35="Yes",$D$35="")),"50% or less","")</f>
        <v/>
      </c>
    </row>
    <row r="119" spans="5:5" ht="15.05" hidden="1" customHeight="1">
      <c r="E119" s="263" t="str">
        <f>IF(AND(OR($D$29="Yes",$D$29=""),OR($D$35="Yes",$D$35="")),"None","")</f>
        <v/>
      </c>
    </row>
  </sheetData>
  <sheetProtection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5:E25"/>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58:E58"/>
    <mergeCell ref="D55:E55"/>
    <mergeCell ref="D53:E53"/>
    <mergeCell ref="G77:J77"/>
    <mergeCell ref="A1:K1"/>
    <mergeCell ref="D2:J2"/>
    <mergeCell ref="B4:H4"/>
    <mergeCell ref="D10:J10"/>
    <mergeCell ref="F3:H3"/>
    <mergeCell ref="I4:J4"/>
    <mergeCell ref="D9:G9"/>
    <mergeCell ref="B7:J7"/>
    <mergeCell ref="B10:B11"/>
    <mergeCell ref="B6:J6"/>
    <mergeCell ref="D38:E38"/>
    <mergeCell ref="G39:J39"/>
    <mergeCell ref="G32:J32"/>
    <mergeCell ref="G29:J29"/>
    <mergeCell ref="D57:E57"/>
    <mergeCell ref="G27:J27"/>
    <mergeCell ref="D26:E26"/>
    <mergeCell ref="D27:E27"/>
    <mergeCell ref="D22:E22"/>
    <mergeCell ref="B24:J24"/>
    <mergeCell ref="G65:J65"/>
    <mergeCell ref="G53:J53"/>
    <mergeCell ref="D59:E59"/>
    <mergeCell ref="D56:E56"/>
    <mergeCell ref="G56:J56"/>
    <mergeCell ref="D61:E61"/>
    <mergeCell ref="H61:J61"/>
    <mergeCell ref="H37:J37"/>
    <mergeCell ref="D12:J12"/>
    <mergeCell ref="D23:E23"/>
    <mergeCell ref="G33:J33"/>
    <mergeCell ref="D29:E29"/>
    <mergeCell ref="G41:J41"/>
    <mergeCell ref="D40:E40"/>
    <mergeCell ref="D41:E41"/>
    <mergeCell ref="G50:J50"/>
    <mergeCell ref="D51:E51"/>
    <mergeCell ref="G51:J51"/>
    <mergeCell ref="G40:J40"/>
    <mergeCell ref="G62:J62"/>
    <mergeCell ref="D52:E52"/>
    <mergeCell ref="G57:J57"/>
    <mergeCell ref="G58:J58"/>
    <mergeCell ref="G59:J5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34:E34"/>
    <mergeCell ref="D33:E33"/>
    <mergeCell ref="G34:J34"/>
    <mergeCell ref="G52:J52"/>
    <mergeCell ref="D65:E65"/>
    <mergeCell ref="D64:E64"/>
    <mergeCell ref="D63:E63"/>
    <mergeCell ref="G63:J63"/>
    <mergeCell ref="G64:J64"/>
    <mergeCell ref="D62:E62"/>
    <mergeCell ref="H67:J67"/>
    <mergeCell ref="D77:E77"/>
    <mergeCell ref="G74:I74"/>
    <mergeCell ref="D74:E74"/>
    <mergeCell ref="G76:J76"/>
    <mergeCell ref="D67:E67"/>
    <mergeCell ref="G70:J70"/>
    <mergeCell ref="G68:J68"/>
    <mergeCell ref="G71:J71"/>
    <mergeCell ref="G69:J69"/>
    <mergeCell ref="D69:E69"/>
    <mergeCell ref="D68:E68"/>
    <mergeCell ref="D71:E71"/>
    <mergeCell ref="G75:J75"/>
    <mergeCell ref="D70:E70"/>
    <mergeCell ref="D75:E75"/>
    <mergeCell ref="B73:J73"/>
    <mergeCell ref="D83:E83"/>
    <mergeCell ref="G89:J89"/>
    <mergeCell ref="D79:E79"/>
    <mergeCell ref="G83:J83"/>
    <mergeCell ref="G79:J79"/>
    <mergeCell ref="D8:J8"/>
    <mergeCell ref="D19:J19"/>
    <mergeCell ref="D20:J20"/>
    <mergeCell ref="D21:J21"/>
    <mergeCell ref="D13:J13"/>
    <mergeCell ref="D14:J14"/>
    <mergeCell ref="D15:J15"/>
    <mergeCell ref="D16:J16"/>
    <mergeCell ref="D17:J17"/>
    <mergeCell ref="D18:J18"/>
    <mergeCell ref="D11:J11"/>
  </mergeCells>
  <phoneticPr fontId="98" type="noConversion"/>
  <conditionalFormatting sqref="D22:E22">
    <cfRule type="expression" dxfId="72" priority="159" stopIfTrue="1">
      <formula>IF($D$22="",TRUE)</formula>
    </cfRule>
  </conditionalFormatting>
  <conditionalFormatting sqref="D26:E26">
    <cfRule type="expression" dxfId="71" priority="137" stopIfTrue="1">
      <formula>IF($D$26="",TRUE)</formula>
    </cfRule>
  </conditionalFormatting>
  <conditionalFormatting sqref="D27:E27">
    <cfRule type="expression" dxfId="70" priority="144" stopIfTrue="1">
      <formula>IF($D$27="",TRUE)</formula>
    </cfRule>
  </conditionalFormatting>
  <conditionalFormatting sqref="D28:E28">
    <cfRule type="expression" dxfId="69" priority="145" stopIfTrue="1">
      <formula>IF($D$28="",TRUE)</formula>
    </cfRule>
  </conditionalFormatting>
  <conditionalFormatting sqref="D29:E29">
    <cfRule type="expression" dxfId="68" priority="146" stopIfTrue="1">
      <formula>IF($D$29="",TRUE)</formula>
    </cfRule>
  </conditionalFormatting>
  <conditionalFormatting sqref="D32:E32">
    <cfRule type="expression" dxfId="67" priority="55" stopIfTrue="1">
      <formula>IF(AND(OR($D$26="Yes",$D$26=""),$D$32=""),1,0)</formula>
    </cfRule>
    <cfRule type="expression" dxfId="66" priority="142" stopIfTrue="1">
      <formula>$P$26=""</formula>
    </cfRule>
  </conditionalFormatting>
  <conditionalFormatting sqref="D33:E33">
    <cfRule type="expression" dxfId="65" priority="43" stopIfTrue="1">
      <formula>$P$27=""</formula>
    </cfRule>
    <cfRule type="expression" dxfId="64" priority="42" stopIfTrue="1">
      <formula>IF(AND(OR($D$27="Yes",$D$27=""),$D$33=""),1,0)</formula>
    </cfRule>
  </conditionalFormatting>
  <conditionalFormatting sqref="D34:E34">
    <cfRule type="expression" dxfId="63" priority="1" stopIfTrue="1">
      <formula>IF(AND(OR($D$28="Yes",$D$28=""),$D$34=""),1,0)</formula>
    </cfRule>
    <cfRule type="expression" dxfId="62" priority="2" stopIfTrue="1">
      <formula>$P$28=""</formula>
    </cfRule>
  </conditionalFormatting>
  <conditionalFormatting sqref="D35:E35">
    <cfRule type="expression" dxfId="61" priority="39" stopIfTrue="1">
      <formula>IF(AND(OR($D$29="Yes",$D$29=""),$D$35=""),1,0)</formula>
    </cfRule>
    <cfRule type="expression" dxfId="60" priority="163" stopIfTrue="1">
      <formula>$P$29=""</formula>
    </cfRule>
  </conditionalFormatting>
  <conditionalFormatting sqref="D38:E38 D44:E44 D50:E50 D56:E56 D62:E62 D68:E68">
    <cfRule type="expression" dxfId="59" priority="18" stopIfTrue="1">
      <formula>$P$26=""</formula>
    </cfRule>
    <cfRule type="expression" dxfId="58" priority="19" stopIfTrue="1">
      <formula>$P$32=""</formula>
    </cfRule>
  </conditionalFormatting>
  <conditionalFormatting sqref="D38:E38">
    <cfRule type="expression" dxfId="57" priority="54" stopIfTrue="1">
      <formula>IF(AND(OR($D$26="Yes",$D$26=""),OR($D$32="Yes",$D$32=""),D38=""),1,0)</formula>
    </cfRule>
  </conditionalFormatting>
  <conditionalFormatting sqref="D39:E39 D45:E45 D51:E51 D57:E57 D63:E63 D69:E69">
    <cfRule type="expression" dxfId="56" priority="12" stopIfTrue="1">
      <formula>$P$33=""</formula>
    </cfRule>
    <cfRule type="expression" dxfId="55" priority="13" stopIfTrue="1">
      <formula>$P$39=""</formula>
    </cfRule>
  </conditionalFormatting>
  <conditionalFormatting sqref="D39:E39">
    <cfRule type="expression" dxfId="54" priority="50" stopIfTrue="1">
      <formula>IF(AND(OR($D$27="Yes",$D$27=""),OR($D$33="Yes",$D$33=""),D39=""),1,0)</formula>
    </cfRule>
  </conditionalFormatting>
  <conditionalFormatting sqref="D40:E40 D46:E46 D52:E52 D58:E58 D64:E64 D70:E70">
    <cfRule type="expression" dxfId="53" priority="7" stopIfTrue="1">
      <formula>$P$28=""</formula>
    </cfRule>
    <cfRule type="expression" dxfId="52" priority="8" stopIfTrue="1">
      <formula>$P$34=""</formula>
    </cfRule>
  </conditionalFormatting>
  <conditionalFormatting sqref="D40:E40">
    <cfRule type="expression" dxfId="51" priority="49" stopIfTrue="1">
      <formula>IF(AND(OR($D$28="Yes",$D$28=""),OR($D$34="Yes",$D$34=""),D40=""),1,0)</formula>
    </cfRule>
  </conditionalFormatting>
  <conditionalFormatting sqref="D41:E41 D47:E47 D53:E53 D59:E59 D65:E65 D71:E71">
    <cfRule type="expression" dxfId="50" priority="3" stopIfTrue="1">
      <formula>$P$29=""</formula>
    </cfRule>
    <cfRule type="expression" dxfId="49" priority="4" stopIfTrue="1">
      <formula>$P$35=""</formula>
    </cfRule>
  </conditionalFormatting>
  <conditionalFormatting sqref="D41:E41">
    <cfRule type="expression" dxfId="48" priority="165" stopIfTrue="1">
      <formula>IF(AND(OR($D$29="Yes",$D$29=""),OR($D$35="Yes",$D$35=""),D41=""),1,0)</formula>
    </cfRule>
  </conditionalFormatting>
  <conditionalFormatting sqref="D44:E44">
    <cfRule type="expression" dxfId="47" priority="53" stopIfTrue="1">
      <formula>IF(AND(OR($D$26="Yes",$D$26=""),OR($D$32="Yes",$D$32=""),D44=""),1,0)</formula>
    </cfRule>
  </conditionalFormatting>
  <conditionalFormatting sqref="D45:E45">
    <cfRule type="expression" dxfId="46" priority="15" stopIfTrue="1">
      <formula>IF(AND(OR($D$27="Yes",$D$27=""),OR($D$33="Yes",$D$33=""),D45=""),1,0)</formula>
    </cfRule>
  </conditionalFormatting>
  <conditionalFormatting sqref="D46:E46">
    <cfRule type="expression" dxfId="45" priority="40" stopIfTrue="1">
      <formula>IF(AND(OR($D$28="Yes",$D$28=""),OR($D$34="Yes",$D$34=""),D46=""),1,0)</formula>
    </cfRule>
  </conditionalFormatting>
  <conditionalFormatting sqref="D47:E47">
    <cfRule type="expression" dxfId="44" priority="48" stopIfTrue="1">
      <formula>IF(AND(OR($D$29="Yes",$D$29=""),OR($D$35="Yes",$D$35=""),D47=""),1,0)</formula>
    </cfRule>
  </conditionalFormatting>
  <conditionalFormatting sqref="D50:E50">
    <cfRule type="expression" dxfId="43" priority="21" stopIfTrue="1">
      <formula>IF(AND(OR($D$26="Yes",$D$26=""),OR($D$32="Yes",$D$32=""),D50=""),1,0)</formula>
    </cfRule>
  </conditionalFormatting>
  <conditionalFormatting sqref="D51:E51">
    <cfRule type="expression" dxfId="42" priority="160" stopIfTrue="1">
      <formula>IF(AND(OR($D$27="Yes",$D$27=""),OR($D$33="Yes",$D$33=""),D51=""),1,0)</formula>
    </cfRule>
  </conditionalFormatting>
  <conditionalFormatting sqref="D52:E52">
    <cfRule type="expression" dxfId="41" priority="11" stopIfTrue="1">
      <formula>IF(AND(OR($D$28="Yes",$D$28=""),OR($D$34="Yes",$D$34=""),D52=""),1,0)</formula>
    </cfRule>
  </conditionalFormatting>
  <conditionalFormatting sqref="D53:E53">
    <cfRule type="expression" dxfId="40" priority="34" stopIfTrue="1">
      <formula>IF(AND(OR($D$29="Yes",$D$29=""),OR($D$35="Yes",$D$35=""),D53=""),1,0)</formula>
    </cfRule>
  </conditionalFormatting>
  <conditionalFormatting sqref="D56:E56">
    <cfRule type="expression" dxfId="39" priority="29" stopIfTrue="1">
      <formula>IF(AND(OR($D$26="Yes",$D$26=""),OR($D$32="Yes",$D$32=""),D56=""),1,0)</formula>
    </cfRule>
  </conditionalFormatting>
  <conditionalFormatting sqref="D57:E57">
    <cfRule type="expression" dxfId="38" priority="17" stopIfTrue="1">
      <formula>IF(AND(OR($D$27="Yes",$D$27=""),OR($D$33="Yes",$D$33=""),D57=""),1,0)</formula>
    </cfRule>
  </conditionalFormatting>
  <conditionalFormatting sqref="D58:E58">
    <cfRule type="expression" dxfId="37" priority="10" stopIfTrue="1">
      <formula>IF(AND(OR($D$28="Yes",$D$28=""),OR($D$34="Yes",$D$34=""),D58=""),1,0)</formula>
    </cfRule>
  </conditionalFormatting>
  <conditionalFormatting sqref="D59:E59">
    <cfRule type="expression" dxfId="36" priority="6" stopIfTrue="1">
      <formula>IF(AND(OR($D$29="Yes",$D$29=""),OR($D$35="Yes",$D$35=""),D59=""),1,0)</formula>
    </cfRule>
  </conditionalFormatting>
  <conditionalFormatting sqref="D62:E62">
    <cfRule type="expression" dxfId="35" priority="28" stopIfTrue="1">
      <formula>IF(AND(OR($D$26="Yes",$D$26=""),OR($D$32="Yes",$D$32=""),D62=""),1,0)</formula>
    </cfRule>
  </conditionalFormatting>
  <conditionalFormatting sqref="D63:E63">
    <cfRule type="expression" dxfId="34" priority="14" stopIfTrue="1">
      <formula>IF(AND(OR($D$27="Yes",$D$27=""),OR($D$33="Yes",$D$33=""),D63=""),1,0)</formula>
    </cfRule>
  </conditionalFormatting>
  <conditionalFormatting sqref="D64:E64">
    <cfRule type="expression" dxfId="33" priority="9" stopIfTrue="1">
      <formula>IF(AND(OR($D$28="Yes",$D$28=""),OR($D$34="Yes",$D$34=""),D64=""),1,0)</formula>
    </cfRule>
  </conditionalFormatting>
  <conditionalFormatting sqref="D65:E65">
    <cfRule type="expression" dxfId="32" priority="5" stopIfTrue="1">
      <formula>IF(AND(OR($D$29="Yes",$D$29=""),OR($D$35="Yes",$D$35=""),D65=""),1,0)</formula>
    </cfRule>
  </conditionalFormatting>
  <conditionalFormatting sqref="D68:E68">
    <cfRule type="expression" dxfId="31" priority="20" stopIfTrue="1">
      <formula>IF(AND(OR($D$26="Yes",$D$26=""),OR($D$32="Yes",$D$32=""),D68=""),1,0)</formula>
    </cfRule>
  </conditionalFormatting>
  <conditionalFormatting sqref="D69:E69">
    <cfRule type="expression" dxfId="30" priority="16" stopIfTrue="1">
      <formula>IF(AND(OR($D$27="Yes",$D$27=""),OR($D$33="Yes",$D$33=""),D69=""),1,0)</formula>
    </cfRule>
  </conditionalFormatting>
  <conditionalFormatting sqref="D70:E70">
    <cfRule type="expression" dxfId="29" priority="162" stopIfTrue="1">
      <formula>IF(AND(OR($D$28="Yes",$D$28=""),OR($D$34="Yes",$D$34=""),D70=""),1,0)</formula>
    </cfRule>
  </conditionalFormatting>
  <conditionalFormatting sqref="D71:E71">
    <cfRule type="expression" dxfId="28" priority="164" stopIfTrue="1">
      <formula>IF(AND(OR($D$29="Yes",$D$29=""),OR($D$35="Yes",$D$35=""),D71=""),1,0)</formula>
    </cfRule>
  </conditionalFormatting>
  <conditionalFormatting sqref="D75:E75 D77:E77 D79:E79 D81:E81 D83 D85:E85 D87:E87 D89:E89">
    <cfRule type="expression" dxfId="27" priority="85" stopIfTrue="1">
      <formula>AND(OR($D$26="No",AND($D$26="Yes",$D$32="No")),OR($D$27="No",AND($D$27="Yes",$D$33="No")),OR($D$28="No",AND($D$28="Yes",$D$34="No")),OR($D$29="No",AND($D$29="Yes",$D$35="No")))</formula>
    </cfRule>
    <cfRule type="expression" dxfId="26" priority="86" stopIfTrue="1">
      <formula>IF(D75="",TRUE)</formula>
    </cfRule>
  </conditionalFormatting>
  <conditionalFormatting sqref="D9:G9">
    <cfRule type="expression" dxfId="25" priority="152" stopIfTrue="1">
      <formula>IF($D$9="",TRUE)</formula>
    </cfRule>
  </conditionalFormatting>
  <conditionalFormatting sqref="D8:J8">
    <cfRule type="expression" dxfId="24" priority="151" stopIfTrue="1">
      <formula>IF($D$8="",TRUE)</formula>
    </cfRule>
  </conditionalFormatting>
  <conditionalFormatting sqref="D10:J10">
    <cfRule type="expression" dxfId="23" priority="166" stopIfTrue="1">
      <formula>IF(AND($D$10="",$D$9=$R$9),TRUE)</formula>
    </cfRule>
    <cfRule type="expression" dxfId="22" priority="56" stopIfTrue="1">
      <formula>IF($D$9=$Q$9,TRUE)</formula>
    </cfRule>
  </conditionalFormatting>
  <conditionalFormatting sqref="D15:J15">
    <cfRule type="expression" dxfId="21" priority="153" stopIfTrue="1">
      <formula>IF($D$15="",TRUE)</formula>
    </cfRule>
  </conditionalFormatting>
  <conditionalFormatting sqref="D16:J16">
    <cfRule type="expression" dxfId="20" priority="154" stopIfTrue="1">
      <formula>IF($D$16="",TRUE)</formula>
    </cfRule>
  </conditionalFormatting>
  <conditionalFormatting sqref="D17:J17">
    <cfRule type="expression" dxfId="19" priority="22" stopIfTrue="1">
      <formula>IF($D$17="",TRUE)</formula>
    </cfRule>
  </conditionalFormatting>
  <conditionalFormatting sqref="D18:J18">
    <cfRule type="expression" dxfId="18" priority="156" stopIfTrue="1">
      <formula>IF($D$18="",TRUE)</formula>
    </cfRule>
  </conditionalFormatting>
  <conditionalFormatting sqref="D20:J20">
    <cfRule type="expression" dxfId="17" priority="35" stopIfTrue="1">
      <formula>IF($D$20="",TRUE)</formula>
    </cfRule>
  </conditionalFormatting>
  <conditionalFormatting sqref="G77:J77">
    <cfRule type="expression" dxfId="16" priority="57" stopIfTrue="1">
      <formula>IF(AND($D$77="Yes",$G$77=""),TRUE)</formula>
    </cfRule>
  </conditionalFormatting>
  <conditionalFormatting sqref="G85:J85">
    <cfRule type="expression" dxfId="15"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10;A.  Company-wide&#10;B.  Product (or List of Products)&#10;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worksheet>
</file>

<file path=xl/worksheets/sheet5.xml><?xml version="1.0" encoding="utf-8"?>
<worksheet xmlns="http://schemas.openxmlformats.org/spreadsheetml/2006/main" xmlns:r="http://schemas.openxmlformats.org/officeDocument/2006/relationships">
  <sheetPr codeName="Sheet7" filterMode="1">
    <tabColor rgb="FF92D050"/>
    <pageSetUpPr fitToPage="1"/>
  </sheetPr>
  <dimension ref="A1:AH2506"/>
  <sheetViews>
    <sheetView showGridLines="0" showZeros="0" topLeftCell="A2504" zoomScalePageLayoutView="55" workbookViewId="0">
      <selection activeCell="C2524" sqref="C2524"/>
    </sheetView>
  </sheetViews>
  <sheetFormatPr defaultRowHeight="12.9"/>
  <cols>
    <col min="1" max="1" width="13.58203125" style="210" customWidth="1"/>
    <col min="2" max="2" width="13.4140625" style="212" customWidth="1"/>
    <col min="3" max="3" width="40.58203125" style="212" customWidth="1"/>
    <col min="4" max="4" width="30.58203125" style="212" customWidth="1"/>
    <col min="5" max="5" width="20.83203125" style="212" customWidth="1"/>
    <col min="6" max="7" width="13.83203125" style="212" customWidth="1"/>
    <col min="8" max="8" width="25.1640625" style="212" customWidth="1"/>
    <col min="9" max="9" width="24.1640625" style="212" customWidth="1"/>
    <col min="10" max="10" width="18.4140625" style="212" customWidth="1"/>
    <col min="11" max="11" width="27.4140625" style="212" customWidth="1"/>
    <col min="12" max="12" width="20.58203125" style="212" customWidth="1"/>
    <col min="13" max="13" width="35.1640625" style="212" customWidth="1"/>
    <col min="14" max="14" width="42.1640625" style="212" customWidth="1"/>
    <col min="15" max="15" width="32.1640625" style="212" customWidth="1"/>
    <col min="16" max="16" width="22.83203125" style="212" customWidth="1"/>
    <col min="17" max="17" width="43.58203125" style="212" customWidth="1"/>
    <col min="18" max="18" width="35.83203125" style="212" hidden="1" customWidth="1"/>
    <col min="19" max="20" width="17.83203125" style="212" hidden="1" customWidth="1"/>
    <col min="21" max="21" width="8.83203125" style="212" hidden="1" customWidth="1"/>
    <col min="22" max="22" width="6.1640625" style="212" hidden="1" customWidth="1"/>
    <col min="23" max="23" width="8.58203125" style="212" hidden="1" customWidth="1"/>
    <col min="24" max="24" width="8.83203125" style="212" hidden="1" customWidth="1"/>
    <col min="25" max="27" width="4.4140625" style="212" hidden="1" customWidth="1"/>
    <col min="28" max="28" width="7.83203125" style="212" hidden="1" customWidth="1"/>
    <col min="29" max="33" width="4.4140625" style="212" hidden="1" customWidth="1"/>
    <col min="34" max="34" width="14.58203125" style="212" hidden="1" customWidth="1"/>
    <col min="35" max="39" width="8.83203125" style="212" customWidth="1"/>
    <col min="40" max="16384" width="8.664062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6.9">
      <c r="A2" s="154"/>
      <c r="B2" s="171" t="str">
        <f ca="1">OFFSET(L!$C$1,MATCH("Smelter List"&amp;ADDRESS(ROW(),COLUMN(),4),L!$A:$A,0)-1,SL,,)</f>
        <v>首先：</v>
      </c>
      <c r="C2" s="156"/>
      <c r="D2" s="156"/>
      <c r="E2" s="156"/>
      <c r="F2" s="177"/>
      <c r="G2" s="177"/>
      <c r="H2" s="177"/>
      <c r="I2" s="178"/>
      <c r="J2" s="418" t="str">
        <f ca="1">OFFSET(L!$C$1,MATCH("Smelter List"&amp;ADDRESS(ROW(),COLUMN(),4),L!$A:$A,0)-1,SL,,)</f>
        <v>链接到“RMAP 合规冶炼厂列表”</v>
      </c>
      <c r="K2" s="419"/>
      <c r="L2" s="419"/>
      <c r="M2" s="419"/>
      <c r="N2" s="419"/>
      <c r="O2" s="419"/>
      <c r="P2" s="179"/>
      <c r="Q2" s="180"/>
      <c r="R2" s="181"/>
      <c r="S2" s="181"/>
      <c r="T2" s="181"/>
      <c r="AH2" s="140" t="s">
        <v>473</v>
      </c>
    </row>
    <row r="3" spans="1:34" s="204" customFormat="1" ht="177.05" customHeight="1">
      <c r="A3" s="155"/>
      <c r="B3" s="420"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420"/>
      <c r="D3" s="420"/>
      <c r="E3" s="420"/>
      <c r="F3" s="205"/>
      <c r="G3" s="421" t="str">
        <f ca="1">OFFSET(L!$C$1,MATCH("General"&amp;"Cpy",L!$A:$A,0)-1,SL,,)</f>
        <v>© 2026 Responsible Minerals Initiative。保留所有权利。</v>
      </c>
      <c r="H3" s="421"/>
      <c r="I3" s="422"/>
      <c r="J3" s="123"/>
      <c r="K3" s="124"/>
      <c r="M3" s="182"/>
      <c r="N3" s="182"/>
      <c r="O3" s="96"/>
      <c r="P3" s="96"/>
      <c r="Q3" s="183" t="s">
        <v>15370</v>
      </c>
      <c r="R3" s="199"/>
      <c r="S3" s="199"/>
      <c r="T3" s="199"/>
      <c r="W3" s="206" t="s">
        <v>1089</v>
      </c>
      <c r="X3" s="206" t="s">
        <v>1088</v>
      </c>
      <c r="Y3" s="206" t="s">
        <v>1090</v>
      </c>
      <c r="Z3" s="206" t="s">
        <v>1087</v>
      </c>
      <c r="AH3" s="140" t="s">
        <v>474</v>
      </c>
    </row>
    <row r="4" spans="1:34" s="152" customFormat="1" ht="45.15">
      <c r="A4" s="199" t="str">
        <f ca="1">OFFSET(L!$C$1,MATCH("Smelter List"&amp;ADDRESS(ROW(),COLUMN(),4),L!$A:$A,0)-1,SL,,)</f>
        <v>冶炼厂识别号码输入列</v>
      </c>
      <c r="B4" s="199" t="str">
        <f ca="1">OFFSET(L!$C$1,MATCH("Smelter List"&amp;ADDRESS(ROW(),COLUMN(),4),L!$A:$A,0)-1,SL,,)</f>
        <v>金属 (*)</v>
      </c>
      <c r="C4" s="199" t="str">
        <f ca="1">OFFSET(L!$C$1,MATCH("Smelter List"&amp;ADDRESS(ROW(),COLUMN(),4),L!$A:$A,0)-1,SL,,)</f>
        <v>冶炼厂查找 (*)</v>
      </c>
      <c r="D4" s="199" t="str">
        <f ca="1">OFFSET(L!$C$1,MATCH("Smelter List"&amp;ADDRESS(ROW(),COLUMN(),4),L!$A:$A,0)-1,SL,,)</f>
        <v>冶炼厂名称 (1)</v>
      </c>
      <c r="E4" s="199" t="str">
        <f ca="1">OFFSET(L!$C$1,MATCH("Smelter List"&amp;ADDRESS(ROW(),COLUMN(),4),L!$A:$A,0)-1,SL,,)</f>
        <v>冶炼厂所在国家或地区 (*)</v>
      </c>
      <c r="F4" s="199" t="str">
        <f ca="1">OFFSET(L!$C$1,MATCH("Smelter List"&amp;ADDRESS(ROW(),COLUMN(),4),L!$A:$A,0)-1,SL,,)</f>
        <v>冶炼厂识别</v>
      </c>
      <c r="G4" s="199" t="str">
        <f ca="1">OFFSET(L!$C$1,MATCH("Smelter List"&amp;ADDRESS(ROW(),COLUMN(),4),L!$A:$A,0)-1,SL,,)</f>
        <v>冶炼厂出处识别号</v>
      </c>
      <c r="H4" s="139" t="str">
        <f ca="1">OFFSET(L!$C$1,MATCH("Smelter List"&amp;ADDRESS(ROW(),COLUMN(),4),L!$A:$A,0)-1,SL,,)</f>
        <v>冶炼厂所在街道</v>
      </c>
      <c r="I4" s="139" t="str">
        <f ca="1">OFFSET(L!$C$1,MATCH("Smelter List"&amp;ADDRESS(ROW(),COLUMN(),4),L!$A:$A,0)-1,SL,,)</f>
        <v>冶炼厂所在城市</v>
      </c>
      <c r="J4" s="139" t="str">
        <f ca="1">OFFSET(L!$C$1,MATCH("Smelter List"&amp;ADDRESS(ROW(),COLUMN(),4),L!$A:$A,0)-1,SL,,)</f>
        <v>冶炼厂地址：州/省</v>
      </c>
      <c r="K4" s="139" t="str">
        <f ca="1">OFFSET(L!$C$1,MATCH("Smelter List"&amp;ADDRESS(ROW(),COLUMN(),4),L!$A:$A,0)-1,SL,,)</f>
        <v>冶炼厂联系人</v>
      </c>
      <c r="L4" s="139" t="str">
        <f ca="1">OFFSET(L!$C$1,MATCH("Smelter List"&amp;ADDRESS(ROW(),COLUMN(),4),L!$A:$A,0)-1,SL,,)</f>
        <v>冶炼厂联系人电子邮件</v>
      </c>
      <c r="M4" s="139" t="str">
        <f ca="1">OFFSET(L!$C$1,MATCH("Smelter List"&amp;ADDRESS(ROW(),COLUMN(),4),L!$A:$A,0)-1,SL,,)</f>
        <v>建议的后续步骤</v>
      </c>
      <c r="N4" s="139" t="str">
        <f ca="1">OFFSET(L!$C$1,MATCH("Smelter List"&amp;ADDRESS(ROW(),COLUMN(),4),L!$A:$A,0)-1,SL,,)</f>
        <v>填写矿井名称，或如果所用矿产来自于回收料和报废料，请填写“回收”或“报废”。</v>
      </c>
      <c r="O4" s="139" t="str">
        <f ca="1">OFFSET(L!$C$1,MATCH("Smelter List"&amp;ADDRESS(ROW(),COLUMN(),4),L!$A:$A,0)-1,SL,,)</f>
        <v>填写矿井所在国家或地区，或如果所用矿产来自于回收料和报废料，请填写“回收”或“报废”。</v>
      </c>
      <c r="P4" s="139" t="str">
        <f ca="1">OFFSET(L!$C$1,MATCH("Smelter List"&amp;ADDRESS(ROW(),COLUMN(),4),L!$A:$A,0)-1,SL,,)</f>
        <v>冶炼厂的被冶炼物料是否 100% 来自于回收料或报废料？</v>
      </c>
      <c r="Q4" s="140" t="str">
        <f ca="1">OFFSET(L!$C$1,MATCH("Smelter List"&amp;ADDRESS(ROW(),COLUMN(),4),L!$A:$A,0)-1,SL,,)</f>
        <v>注释</v>
      </c>
      <c r="R4" s="199" t="s">
        <v>11971</v>
      </c>
      <c r="S4" s="199" t="s">
        <v>11958</v>
      </c>
      <c r="T4" s="199" t="s">
        <v>11959</v>
      </c>
      <c r="U4" s="184"/>
      <c r="W4" s="152" t="s">
        <v>1278</v>
      </c>
      <c r="X4" s="152" t="s">
        <v>901</v>
      </c>
      <c r="AH4" s="140" t="s">
        <v>475</v>
      </c>
    </row>
    <row r="5" spans="1:34" s="210" customFormat="1" ht="20.149999999999999" hidden="1" customHeight="1">
      <c r="A5" s="296" t="s">
        <v>729</v>
      </c>
      <c r="B5" s="296" t="s">
        <v>1089</v>
      </c>
      <c r="C5" s="297" t="s">
        <v>988</v>
      </c>
      <c r="D5" s="296"/>
      <c r="E5" s="296" t="s">
        <v>1058</v>
      </c>
      <c r="F5" s="296" t="s">
        <v>729</v>
      </c>
      <c r="G5" s="296" t="s">
        <v>12764</v>
      </c>
      <c r="H5" s="298" t="s">
        <v>15887</v>
      </c>
      <c r="I5" s="308" t="s">
        <v>1653</v>
      </c>
      <c r="J5" s="308" t="s">
        <v>15888</v>
      </c>
      <c r="K5" s="309" t="s">
        <v>15889</v>
      </c>
      <c r="L5" s="310" t="s">
        <v>15890</v>
      </c>
      <c r="M5" s="311"/>
      <c r="N5" s="311" t="s">
        <v>15891</v>
      </c>
      <c r="O5" s="311" t="s">
        <v>15892</v>
      </c>
      <c r="P5" s="309" t="s">
        <v>474</v>
      </c>
      <c r="Q5" s="319" t="s">
        <v>15893</v>
      </c>
      <c r="R5" s="166" t="str">
        <f ca="1">IF(ISERROR($V5),"",OFFSET('Smelter Look-up'!$C$4,$V5-4,0)&amp;"")</f>
        <v>Ningxia Orient Tantalum Industry Co., Ltd.</v>
      </c>
      <c r="S5" s="165" t="str">
        <f ca="1">IF(B5="","",IF(ISERROR(MATCH($E5,CL,0)),"Unknown",INDIRECT("'C'!$A$"&amp;MATCH($E5,CL,0)+1)))</f>
        <v>CN</v>
      </c>
      <c r="T5" s="165" t="str">
        <f ca="1">IF(B5="","",IF(ISERROR(MATCH($J5,SorP!$B$1:$B$6261,0)),"",INDIRECT("'SorP'!$A$"&amp;MATCH($S5&amp;$J5,SorP!C:C,0))))</f>
        <v/>
      </c>
      <c r="U5" s="185"/>
      <c r="V5" s="209">
        <f>IF(C5="",NA(),IF(OR(C5="Smelter not listed",C5="Smelter not yet identified"),MATCH($B5&amp;$D5,'Smelter Look-up'!$J:$J,0),MATCH($B5&amp;$C5,'Smelter Look-up'!$J:$J,0)))</f>
        <v>390</v>
      </c>
      <c r="X5" s="210">
        <f t="shared" ref="X5" si="0">IF(AND(C5="Smelter not listed",OR(LEN(D5)=0,LEN(E5)=0)),1,0)</f>
        <v>0</v>
      </c>
      <c r="AB5" s="211" t="str">
        <f t="shared" ref="AB5" si="1">B5&amp;C5</f>
        <v>TantalumNingxia Orient Tantalum Industry Co., Ltd.</v>
      </c>
    </row>
    <row r="6" spans="1:34" s="210" customFormat="1" ht="20.149999999999999" hidden="1" customHeight="1">
      <c r="A6" s="296" t="s">
        <v>721</v>
      </c>
      <c r="B6" s="296" t="s">
        <v>1089</v>
      </c>
      <c r="C6" s="297" t="s">
        <v>720</v>
      </c>
      <c r="D6" s="296"/>
      <c r="E6" s="296" t="s">
        <v>1058</v>
      </c>
      <c r="F6" s="296" t="s">
        <v>721</v>
      </c>
      <c r="G6" s="296" t="s">
        <v>12764</v>
      </c>
      <c r="H6" s="299" t="s">
        <v>15894</v>
      </c>
      <c r="I6" s="308" t="s">
        <v>1642</v>
      </c>
      <c r="J6" s="308" t="s">
        <v>15895</v>
      </c>
      <c r="K6" s="312" t="s">
        <v>15896</v>
      </c>
      <c r="L6" s="313" t="s">
        <v>15897</v>
      </c>
      <c r="M6" s="311"/>
      <c r="N6" s="311"/>
      <c r="O6" s="311"/>
      <c r="P6" s="309" t="s">
        <v>474</v>
      </c>
      <c r="Q6" s="319" t="s">
        <v>15893</v>
      </c>
      <c r="R6" s="166" t="str">
        <f ca="1">IF(ISERROR($V6),"",OFFSET('Smelter Look-up'!$C$4,$V6-4,0)&amp;"")</f>
        <v>XIMEI RESOURCES (GUANGDONG) LIMITED</v>
      </c>
      <c r="S6" s="165" t="str">
        <f t="shared" ref="S6:S36" ca="1" si="2">IF(B6="","",IF(ISERROR(MATCH($E6,CL,0)),"Unknown",INDIRECT("'C'!$A$"&amp;MATCH($E6,CL,0)+1)))</f>
        <v>CN</v>
      </c>
      <c r="T6" s="165" t="str">
        <f ca="1">IF(B6="","",IF(ISERROR(MATCH($J6,SorP!$B$1:$B$6261,0)),"",INDIRECT("'SorP'!$A$"&amp;MATCH($S6&amp;$J6,SorP!C:C,0))))</f>
        <v/>
      </c>
      <c r="U6" s="185"/>
      <c r="V6" s="209">
        <f>IF(C6="",NA(),IF(OR(C6="Smelter not listed",C6="Smelter not yet identified"),MATCH($B6&amp;$D6,'Smelter Look-up'!$J:$J,0),MATCH($B6&amp;$C6,'Smelter Look-up'!$J:$J,0)))</f>
        <v>361</v>
      </c>
      <c r="X6" s="210">
        <f t="shared" ref="X6:X36" si="3">IF(AND(C6="Smelter not listed",OR(LEN(D6)=0,LEN(E6)=0)),1,0)</f>
        <v>0</v>
      </c>
      <c r="AB6" s="211" t="str">
        <f t="shared" ref="AB6:AB36" si="4">B6&amp;C6</f>
        <v>TantalumGuangdong Zhiyuan New Material Co., Ltd.</v>
      </c>
    </row>
    <row r="7" spans="1:34" s="210" customFormat="1" ht="20.149999999999999" hidden="1" customHeight="1">
      <c r="A7" s="296" t="s">
        <v>722</v>
      </c>
      <c r="B7" s="296" t="s">
        <v>1089</v>
      </c>
      <c r="C7" s="297" t="s">
        <v>2</v>
      </c>
      <c r="D7" s="296"/>
      <c r="E7" s="296" t="s">
        <v>1058</v>
      </c>
      <c r="F7" s="296" t="s">
        <v>722</v>
      </c>
      <c r="G7" s="296" t="s">
        <v>12764</v>
      </c>
      <c r="H7" s="300" t="s">
        <v>15898</v>
      </c>
      <c r="I7" s="308" t="s">
        <v>1643</v>
      </c>
      <c r="J7" s="308" t="s">
        <v>15899</v>
      </c>
      <c r="K7" s="314" t="s">
        <v>15900</v>
      </c>
      <c r="L7" s="313" t="s">
        <v>15901</v>
      </c>
      <c r="M7" s="311"/>
      <c r="N7" s="311"/>
      <c r="O7" s="311"/>
      <c r="P7" s="309" t="s">
        <v>474</v>
      </c>
      <c r="Q7" s="319" t="s">
        <v>15893</v>
      </c>
      <c r="R7" s="166" t="str">
        <f ca="1">IF(ISERROR($V7),"",OFFSET('Smelter Look-up'!$C$4,$V7-4,0)&amp;"")</f>
        <v>JiuJiang JinXin Nonferrous Metals Co., Ltd.</v>
      </c>
      <c r="S7" s="165" t="str">
        <f t="shared" ca="1" si="2"/>
        <v>CN</v>
      </c>
      <c r="T7" s="165" t="str">
        <f ca="1">IF(B7="","",IF(ISERROR(MATCH($J7,SorP!$B$1:$B$6261,0)),"",INDIRECT("'SorP'!$A$"&amp;MATCH($S7&amp;$J7,SorP!C:C,0))))</f>
        <v/>
      </c>
      <c r="U7" s="185"/>
      <c r="V7" s="209">
        <f>IF(C7="",NA(),IF(OR(C7="Smelter not listed",C7="Smelter not yet identified"),MATCH($B7&amp;$D7,'Smelter Look-up'!$J:$J,0),MATCH($B7&amp;$C7,'Smelter Look-up'!$J:$J,0)))</f>
        <v>372</v>
      </c>
      <c r="X7" s="210">
        <f t="shared" si="3"/>
        <v>0</v>
      </c>
      <c r="AB7" s="211" t="str">
        <f t="shared" si="4"/>
        <v>TantalumJiuJiang JinXin Nonferrous Metals Co., Ltd.</v>
      </c>
    </row>
    <row r="8" spans="1:34" s="210" customFormat="1" ht="20.149999999999999" hidden="1" customHeight="1">
      <c r="A8" s="296" t="s">
        <v>723</v>
      </c>
      <c r="B8" s="296" t="s">
        <v>1089</v>
      </c>
      <c r="C8" s="297" t="s">
        <v>44</v>
      </c>
      <c r="D8" s="296"/>
      <c r="E8" s="296" t="s">
        <v>1058</v>
      </c>
      <c r="F8" s="296" t="s">
        <v>723</v>
      </c>
      <c r="G8" s="296" t="s">
        <v>12764</v>
      </c>
      <c r="H8" s="300" t="s">
        <v>15902</v>
      </c>
      <c r="I8" s="308" t="s">
        <v>1643</v>
      </c>
      <c r="J8" s="308" t="s">
        <v>15903</v>
      </c>
      <c r="K8" s="312" t="s">
        <v>15904</v>
      </c>
      <c r="L8" s="313" t="s">
        <v>15905</v>
      </c>
      <c r="M8" s="311"/>
      <c r="N8" s="311"/>
      <c r="O8" s="311"/>
      <c r="P8" s="309" t="s">
        <v>474</v>
      </c>
      <c r="Q8" s="319" t="s">
        <v>15893</v>
      </c>
      <c r="R8" s="166" t="str">
        <f ca="1">IF(ISERROR($V8),"",OFFSET('Smelter Look-up'!$C$4,$V8-4,0)&amp;"")</f>
        <v>Jiujiang Tanbre Co., Ltd.</v>
      </c>
      <c r="S8" s="165" t="str">
        <f t="shared" ca="1" si="2"/>
        <v>CN</v>
      </c>
      <c r="T8" s="165" t="str">
        <f ca="1">IF(B8="","",IF(ISERROR(MATCH($J8,SorP!$B$1:$B$6261,0)),"",INDIRECT("'SorP'!$A$"&amp;MATCH($S8&amp;$J8,SorP!C:C,0))))</f>
        <v/>
      </c>
      <c r="U8" s="185"/>
      <c r="V8" s="209">
        <f>IF(C8="",NA(),IF(OR(C8="Smelter not listed",C8="Smelter not yet identified"),MATCH($B8&amp;$D8,'Smelter Look-up'!$J:$J,0),MATCH($B8&amp;$C8,'Smelter Look-up'!$J:$J,0)))</f>
        <v>374</v>
      </c>
      <c r="X8" s="210">
        <f t="shared" si="3"/>
        <v>0</v>
      </c>
      <c r="AB8" s="211" t="str">
        <f t="shared" si="4"/>
        <v>TantalumJiujiang Tanbre Co., Ltd.</v>
      </c>
    </row>
    <row r="9" spans="1:34" s="210" customFormat="1" ht="20.149999999999999" hidden="1" customHeight="1">
      <c r="A9" s="296" t="s">
        <v>381</v>
      </c>
      <c r="B9" s="296" t="s">
        <v>1089</v>
      </c>
      <c r="C9" s="297" t="s">
        <v>1</v>
      </c>
      <c r="D9" s="296"/>
      <c r="E9" s="296" t="s">
        <v>1058</v>
      </c>
      <c r="F9" s="296" t="s">
        <v>381</v>
      </c>
      <c r="G9" s="296" t="s">
        <v>12764</v>
      </c>
      <c r="H9" s="299" t="s">
        <v>15906</v>
      </c>
      <c r="I9" s="308" t="s">
        <v>1663</v>
      </c>
      <c r="J9" s="308" t="s">
        <v>15907</v>
      </c>
      <c r="K9" s="312" t="s">
        <v>15908</v>
      </c>
      <c r="L9" s="313" t="s">
        <v>15909</v>
      </c>
      <c r="M9" s="311"/>
      <c r="N9" s="311"/>
      <c r="O9" s="311"/>
      <c r="P9" s="309" t="s">
        <v>474</v>
      </c>
      <c r="Q9" s="319" t="s">
        <v>15893</v>
      </c>
      <c r="R9" s="166" t="str">
        <f ca="1">IF(ISERROR($V9),"",OFFSET('Smelter Look-up'!$C$4,$V9-4,0)&amp;"")</f>
        <v>Hengyang King Xing Lifeng New Materials Co., Ltd.</v>
      </c>
      <c r="S9" s="165" t="str">
        <f t="shared" ca="1" si="2"/>
        <v>CN</v>
      </c>
      <c r="T9" s="165" t="str">
        <f ca="1">IF(B9="","",IF(ISERROR(MATCH($J9,SorP!$B$1:$B$6261,0)),"",INDIRECT("'SorP'!$A$"&amp;MATCH($S9&amp;$J9,SorP!C:C,0))))</f>
        <v/>
      </c>
      <c r="U9" s="185"/>
      <c r="V9" s="209">
        <f>IF(C9="",NA(),IF(OR(C9="Smelter not listed",C9="Smelter not yet identified"),MATCH($B9&amp;$D9,'Smelter Look-up'!$J:$J,0),MATCH($B9&amp;$C9,'Smelter Look-up'!$J:$J,0)))</f>
        <v>367</v>
      </c>
      <c r="X9" s="210">
        <f t="shared" si="3"/>
        <v>0</v>
      </c>
      <c r="AB9" s="211" t="str">
        <f t="shared" si="4"/>
        <v>TantalumHengyang King Xing Lifeng New Materials Co., Ltd.</v>
      </c>
    </row>
    <row r="10" spans="1:34" s="210" customFormat="1" ht="20.149999999999999" hidden="1" customHeight="1">
      <c r="A10" s="294" t="s">
        <v>727</v>
      </c>
      <c r="B10" s="294" t="s">
        <v>1089</v>
      </c>
      <c r="C10" s="301" t="s">
        <v>1184</v>
      </c>
      <c r="D10" s="294" t="s">
        <v>1184</v>
      </c>
      <c r="E10" s="294" t="s">
        <v>1066</v>
      </c>
      <c r="F10" s="294" t="s">
        <v>727</v>
      </c>
      <c r="G10" s="294" t="s">
        <v>12764</v>
      </c>
      <c r="H10" s="298">
        <v>0</v>
      </c>
      <c r="I10" s="308" t="s">
        <v>1649</v>
      </c>
      <c r="J10" s="308" t="s">
        <v>1650</v>
      </c>
      <c r="K10" s="315"/>
      <c r="L10" s="315"/>
      <c r="M10" s="315"/>
      <c r="N10" s="315"/>
      <c r="O10" s="315"/>
      <c r="P10" s="323" t="s">
        <v>15910</v>
      </c>
      <c r="Q10" s="320"/>
      <c r="R10" s="166" t="str">
        <f ca="1">IF(ISERROR($V10),"",OFFSET('Smelter Look-up'!$C$4,$V10-4,0)&amp;"")</f>
        <v>Mitsui Kinzoku Company, Limited</v>
      </c>
      <c r="S10" s="165" t="str">
        <f t="shared" ca="1" si="2"/>
        <v>JP</v>
      </c>
      <c r="T10" s="165" t="str">
        <f ca="1">IF(B10="","",IF(ISERROR(MATCH($J10,SorP!$B$1:$B$6261,0)),"",INDIRECT("'SorP'!$A$"&amp;MATCH($S10&amp;$J10,SorP!C:C,0))))</f>
        <v>JP-40</v>
      </c>
      <c r="U10" s="185"/>
      <c r="V10" s="209">
        <f>IF(C10="",NA(),IF(OR(C10="Smelter not listed",C10="Smelter not yet identified"),MATCH($B10&amp;$D10,'Smelter Look-up'!$J:$J,0),MATCH($B10&amp;$C10,'Smelter Look-up'!$J:$J,0)))</f>
        <v>387</v>
      </c>
      <c r="X10" s="210">
        <f t="shared" si="3"/>
        <v>0</v>
      </c>
      <c r="AB10" s="211" t="str">
        <f t="shared" si="4"/>
        <v>TantalumMitsui Mining and Smelting Co., Ltd.</v>
      </c>
    </row>
    <row r="11" spans="1:34" s="210" customFormat="1" ht="20.149999999999999" hidden="1" customHeight="1">
      <c r="A11" s="302" t="s">
        <v>678</v>
      </c>
      <c r="B11" s="294" t="s">
        <v>1087</v>
      </c>
      <c r="C11" s="301" t="s">
        <v>2059</v>
      </c>
      <c r="D11" s="295"/>
      <c r="E11" s="294" t="s">
        <v>846</v>
      </c>
      <c r="F11" s="294" t="s">
        <v>678</v>
      </c>
      <c r="G11" s="294" t="s">
        <v>12764</v>
      </c>
      <c r="H11" s="298" t="s">
        <v>15911</v>
      </c>
      <c r="I11" s="308" t="s">
        <v>12274</v>
      </c>
      <c r="J11" s="308" t="s">
        <v>9870</v>
      </c>
      <c r="K11" s="308" t="s">
        <v>9870</v>
      </c>
      <c r="L11" s="312" t="s">
        <v>15912</v>
      </c>
      <c r="M11" s="316"/>
      <c r="N11" s="316"/>
      <c r="O11" s="316"/>
      <c r="P11" s="323" t="s">
        <v>15910</v>
      </c>
      <c r="Q11" s="321"/>
      <c r="R11" s="166" t="str">
        <f ca="1">IF(ISERROR($V11),"",OFFSET('Smelter Look-up'!$C$4,$V11-4,0)&amp;"")</f>
        <v>Metalor Technologies (Singapore) Pte., Ltd.</v>
      </c>
      <c r="S11" s="165" t="str">
        <f t="shared" ca="1" si="2"/>
        <v>SG</v>
      </c>
      <c r="T11" s="165" t="str">
        <f ca="1">IF(B11="","",IF(ISERROR(MATCH($J11,SorP!$B$1:$B$6261,0)),"",INDIRECT("'SorP'!$A$"&amp;MATCH($S11&amp;$J11,SorP!C:C,0))))</f>
        <v>SG-05</v>
      </c>
      <c r="U11" s="185"/>
      <c r="V11" s="209">
        <f>IF(C11="",NA(),IF(OR(C11="Smelter not listed",C11="Smelter not yet identified"),MATCH($B11&amp;$D11,'Smelter Look-up'!$J:$J,0),MATCH($B11&amp;$C11,'Smelter Look-up'!$J:$J,0)))</f>
        <v>194</v>
      </c>
      <c r="X11" s="210">
        <f t="shared" si="3"/>
        <v>0</v>
      </c>
      <c r="AB11" s="211" t="str">
        <f t="shared" si="4"/>
        <v>GoldMetalor Technologies (Singapore) Pte., Ltd.</v>
      </c>
    </row>
    <row r="12" spans="1:34" s="210" customFormat="1" ht="20.149999999999999" hidden="1" customHeight="1">
      <c r="A12" s="294" t="s">
        <v>696</v>
      </c>
      <c r="B12" s="294" t="s">
        <v>1087</v>
      </c>
      <c r="C12" s="301" t="s">
        <v>873</v>
      </c>
      <c r="D12" s="295"/>
      <c r="E12" s="294" t="s">
        <v>1055</v>
      </c>
      <c r="F12" s="294" t="s">
        <v>696</v>
      </c>
      <c r="G12" s="294" t="s">
        <v>12764</v>
      </c>
      <c r="H12" s="298" t="s">
        <v>15913</v>
      </c>
      <c r="I12" s="308" t="s">
        <v>1585</v>
      </c>
      <c r="J12" s="308" t="s">
        <v>1549</v>
      </c>
      <c r="K12" s="312" t="s">
        <v>873</v>
      </c>
      <c r="L12" s="312" t="s">
        <v>15914</v>
      </c>
      <c r="M12" s="316"/>
      <c r="N12" s="316"/>
      <c r="O12" s="316"/>
      <c r="P12" s="323" t="s">
        <v>15910</v>
      </c>
      <c r="Q12" s="321"/>
      <c r="R12" s="166" t="str">
        <f ca="1">IF(ISERROR($V12),"",OFFSET('Smelter Look-up'!$C$4,$V12-4,0)&amp;"")</f>
        <v>Royal Canadian Mint</v>
      </c>
      <c r="S12" s="165" t="str">
        <f t="shared" ca="1" si="2"/>
        <v>CA</v>
      </c>
      <c r="T12" s="165" t="str">
        <f ca="1">IF(B12="","",IF(ISERROR(MATCH($J12,SorP!$B$1:$B$6261,0)),"",INDIRECT("'SorP'!$A$"&amp;MATCH($S12&amp;$J12,SorP!C:C,0))))</f>
        <v>CA-ON</v>
      </c>
      <c r="U12" s="185"/>
      <c r="V12" s="209">
        <f>IF(C12="",NA(),IF(OR(C12="Smelter not listed",C12="Smelter not yet identified"),MATCH($B12&amp;$D12,'Smelter Look-up'!$J:$J,0),MATCH($B12&amp;$C12,'Smelter Look-up'!$J:$J,0)))</f>
        <v>245</v>
      </c>
      <c r="X12" s="210">
        <f t="shared" si="3"/>
        <v>0</v>
      </c>
      <c r="AB12" s="211" t="str">
        <f t="shared" si="4"/>
        <v>GoldRoyal Canadian Mint</v>
      </c>
    </row>
    <row r="13" spans="1:34" s="210" customFormat="1" ht="20.149999999999999" hidden="1" customHeight="1">
      <c r="A13" s="294" t="s">
        <v>679</v>
      </c>
      <c r="B13" s="294" t="s">
        <v>1087</v>
      </c>
      <c r="C13" s="301" t="s">
        <v>1123</v>
      </c>
      <c r="D13" s="295"/>
      <c r="E13" s="294" t="s">
        <v>1056</v>
      </c>
      <c r="F13" s="294" t="s">
        <v>679</v>
      </c>
      <c r="G13" s="294" t="s">
        <v>12764</v>
      </c>
      <c r="H13" s="298" t="s">
        <v>15915</v>
      </c>
      <c r="I13" s="308" t="s">
        <v>1563</v>
      </c>
      <c r="J13" s="308" t="s">
        <v>1564</v>
      </c>
      <c r="K13" s="312" t="s">
        <v>15916</v>
      </c>
      <c r="L13" s="312" t="s">
        <v>15917</v>
      </c>
      <c r="M13" s="316"/>
      <c r="N13" s="316"/>
      <c r="O13" s="316"/>
      <c r="P13" s="323" t="s">
        <v>15910</v>
      </c>
      <c r="Q13" s="321"/>
      <c r="R13" s="166" t="str">
        <f ca="1">IF(ISERROR($V13),"",OFFSET('Smelter Look-up'!$C$4,$V13-4,0)&amp;"")</f>
        <v>Metalor Technologies S.A.</v>
      </c>
      <c r="S13" s="165" t="str">
        <f t="shared" ca="1" si="2"/>
        <v>CH</v>
      </c>
      <c r="T13" s="165" t="str">
        <f ca="1">IF(B13="","",IF(ISERROR(MATCH($J13,SorP!$B$1:$B$6261,0)),"",INDIRECT("'SorP'!$A$"&amp;MATCH($S13&amp;$J13,SorP!C:C,0))))</f>
        <v>CH-NE</v>
      </c>
      <c r="U13" s="185"/>
      <c r="V13" s="209">
        <f>IF(C13="",NA(),IF(OR(C13="Smelter not listed",C13="Smelter not yet identified"),MATCH($B13&amp;$D13,'Smelter Look-up'!$J:$J,0),MATCH($B13&amp;$C13,'Smelter Look-up'!$J:$J,0)))</f>
        <v>192</v>
      </c>
      <c r="X13" s="210">
        <f t="shared" si="3"/>
        <v>0</v>
      </c>
      <c r="AB13" s="211" t="str">
        <f t="shared" si="4"/>
        <v>GoldMetalor Switzerland</v>
      </c>
    </row>
    <row r="14" spans="1:34" s="210" customFormat="1" ht="20.149999999999999" hidden="1" customHeight="1">
      <c r="A14" s="294" t="s">
        <v>713</v>
      </c>
      <c r="B14" s="294" t="s">
        <v>1087</v>
      </c>
      <c r="C14" s="301" t="s">
        <v>978</v>
      </c>
      <c r="D14" s="295"/>
      <c r="E14" s="294" t="s">
        <v>1051</v>
      </c>
      <c r="F14" s="294" t="s">
        <v>713</v>
      </c>
      <c r="G14" s="294" t="s">
        <v>12764</v>
      </c>
      <c r="H14" s="298" t="s">
        <v>15918</v>
      </c>
      <c r="I14" s="308" t="s">
        <v>15919</v>
      </c>
      <c r="J14" s="308" t="s">
        <v>1614</v>
      </c>
      <c r="K14" s="317" t="s">
        <v>15920</v>
      </c>
      <c r="L14" s="312" t="s">
        <v>15921</v>
      </c>
      <c r="M14" s="316"/>
      <c r="N14" s="316"/>
      <c r="O14" s="316"/>
      <c r="P14" s="323" t="s">
        <v>15910</v>
      </c>
      <c r="Q14" s="321"/>
      <c r="R14" s="166" t="str">
        <f ca="1">IF(ISERROR($V14),"",OFFSET('Smelter Look-up'!$C$4,$V14-4,0)&amp;"")</f>
        <v>Gold Corporation - The Perth Mint</v>
      </c>
      <c r="S14" s="165" t="str">
        <f t="shared" ca="1" si="2"/>
        <v>AU</v>
      </c>
      <c r="T14" s="165" t="str">
        <f ca="1">IF(B14="","",IF(ISERROR(MATCH($J14,SorP!$B$1:$B$6261,0)),"",INDIRECT("'SorP'!$A$"&amp;MATCH($S14&amp;$J14,SorP!C:C,0))))</f>
        <v>AU-WA</v>
      </c>
      <c r="U14" s="185"/>
      <c r="V14" s="209">
        <f>IF(C14="",NA(),IF(OR(C14="Smelter not listed",C14="Smelter not yet identified"),MATCH($B14&amp;$D14,'Smelter Look-up'!$J:$J,0),MATCH($B14&amp;$C14,'Smelter Look-up'!$J:$J,0)))</f>
        <v>306</v>
      </c>
      <c r="X14" s="210">
        <f t="shared" si="3"/>
        <v>0</v>
      </c>
      <c r="AB14" s="211" t="str">
        <f t="shared" si="4"/>
        <v>GoldThe Perth Mint</v>
      </c>
    </row>
    <row r="15" spans="1:34" s="210" customFormat="1" ht="20.149999999999999" hidden="1" customHeight="1">
      <c r="A15" s="303" t="s">
        <v>700</v>
      </c>
      <c r="B15" s="294" t="s">
        <v>1087</v>
      </c>
      <c r="C15" s="301" t="s">
        <v>2067</v>
      </c>
      <c r="D15" s="295" t="s">
        <v>2067</v>
      </c>
      <c r="E15" s="294" t="s">
        <v>1058</v>
      </c>
      <c r="F15" s="294" t="s">
        <v>700</v>
      </c>
      <c r="G15" s="294" t="s">
        <v>12764</v>
      </c>
      <c r="H15" s="298" t="s">
        <v>15922</v>
      </c>
      <c r="I15" s="308" t="s">
        <v>1534</v>
      </c>
      <c r="J15" s="308" t="s">
        <v>13118</v>
      </c>
      <c r="K15" s="311" t="s">
        <v>15923</v>
      </c>
      <c r="L15" s="318" t="s">
        <v>15924</v>
      </c>
      <c r="M15" s="316"/>
      <c r="N15" s="311" t="s">
        <v>15925</v>
      </c>
      <c r="O15" s="311" t="s">
        <v>1058</v>
      </c>
      <c r="P15" s="323" t="s">
        <v>15910</v>
      </c>
      <c r="Q15" s="321"/>
      <c r="R15" s="166" t="str">
        <f ca="1">IF(ISERROR($V15),"",OFFSET('Smelter Look-up'!$C$4,$V15-4,0)&amp;"")</f>
        <v>Shandong Zhaojin Gold &amp; Silver Refinery Co., Ltd.</v>
      </c>
      <c r="S15" s="165" t="str">
        <f t="shared" ca="1" si="2"/>
        <v>CN</v>
      </c>
      <c r="T15" s="165" t="str">
        <f ca="1">IF(B15="","",IF(ISERROR(MATCH($J15,SorP!$B$1:$B$6261,0)),"",INDIRECT("'SorP'!$A$"&amp;MATCH($S15&amp;$J15,SorP!C:C,0))))</f>
        <v>CN-SD</v>
      </c>
      <c r="U15" s="185"/>
      <c r="V15" s="209">
        <f>IF(C15="",NA(),IF(OR(C15="Smelter not listed",C15="Smelter not yet identified"),MATCH($B15&amp;$D15,'Smelter Look-up'!$J:$J,0),MATCH($B15&amp;$C15,'Smelter Look-up'!$J:$J,0)))</f>
        <v>269</v>
      </c>
      <c r="X15" s="210">
        <f t="shared" si="3"/>
        <v>0</v>
      </c>
      <c r="AB15" s="211" t="str">
        <f t="shared" si="4"/>
        <v>GoldShandong Zhaojin Gold &amp; Silver Refinery Co., Ltd.</v>
      </c>
    </row>
    <row r="16" spans="1:34" s="210" customFormat="1" ht="20.149999999999999" hidden="1" customHeight="1">
      <c r="A16" s="303" t="s">
        <v>1352</v>
      </c>
      <c r="B16" s="294" t="s">
        <v>1089</v>
      </c>
      <c r="C16" s="301" t="s">
        <v>2076</v>
      </c>
      <c r="D16" s="295"/>
      <c r="E16" s="294" t="s">
        <v>1058</v>
      </c>
      <c r="F16" s="294" t="s">
        <v>1352</v>
      </c>
      <c r="G16" s="294" t="s">
        <v>12764</v>
      </c>
      <c r="H16" s="298">
        <v>0</v>
      </c>
      <c r="I16" s="308" t="s">
        <v>1643</v>
      </c>
      <c r="J16" s="308" t="s">
        <v>13117</v>
      </c>
      <c r="K16" s="316"/>
      <c r="L16" s="316"/>
      <c r="M16" s="316"/>
      <c r="N16" s="316"/>
      <c r="O16" s="316"/>
      <c r="P16" s="323" t="s">
        <v>15910</v>
      </c>
      <c r="Q16" s="321"/>
      <c r="R16" s="166" t="str">
        <f ca="1">IF(ISERROR($V16),"",OFFSET('Smelter Look-up'!$C$4,$V16-4,0)&amp;"")</f>
        <v>Jiujiang Zhongao Tantalum &amp; Niobium Co., Ltd.</v>
      </c>
      <c r="S16" s="165" t="str">
        <f t="shared" ca="1" si="2"/>
        <v>CN</v>
      </c>
      <c r="T16" s="165" t="str">
        <f ca="1">IF(B16="","",IF(ISERROR(MATCH($J16,SorP!$B$1:$B$6261,0)),"",INDIRECT("'SorP'!$A$"&amp;MATCH($S16&amp;$J16,SorP!C:C,0))))</f>
        <v>CN-JX</v>
      </c>
      <c r="U16" s="185"/>
      <c r="V16" s="209">
        <f>IF(C16="",NA(),IF(OR(C16="Smelter not listed",C16="Smelter not yet identified"),MATCH($B16&amp;$D16,'Smelter Look-up'!$J:$J,0),MATCH($B16&amp;$C16,'Smelter Look-up'!$J:$J,0)))</f>
        <v>375</v>
      </c>
      <c r="X16" s="210">
        <f t="shared" si="3"/>
        <v>0</v>
      </c>
      <c r="AB16" s="211" t="str">
        <f t="shared" si="4"/>
        <v>TantalumJiujiang Zhongao Tantalum &amp; Niobium Co., Ltd.</v>
      </c>
    </row>
    <row r="17" spans="1:28" s="210" customFormat="1" ht="20.149999999999999" hidden="1" customHeight="1">
      <c r="A17" s="304" t="s">
        <v>679</v>
      </c>
      <c r="B17" s="294" t="s">
        <v>1087</v>
      </c>
      <c r="C17" s="301" t="s">
        <v>2201</v>
      </c>
      <c r="D17" s="295"/>
      <c r="E17" s="294" t="s">
        <v>1056</v>
      </c>
      <c r="F17" s="294" t="s">
        <v>679</v>
      </c>
      <c r="G17" s="294" t="s">
        <v>12764</v>
      </c>
      <c r="H17" s="298">
        <v>0</v>
      </c>
      <c r="I17" s="308" t="s">
        <v>1563</v>
      </c>
      <c r="J17" s="308" t="s">
        <v>1564</v>
      </c>
      <c r="K17" s="316"/>
      <c r="L17" s="316"/>
      <c r="M17" s="316"/>
      <c r="N17" s="316"/>
      <c r="O17" s="316"/>
      <c r="P17" s="323" t="s">
        <v>15910</v>
      </c>
      <c r="Q17" s="321"/>
      <c r="R17" s="166" t="str">
        <f ca="1">IF(ISERROR($V17),"",OFFSET('Smelter Look-up'!$C$4,$V17-4,0)&amp;"")</f>
        <v>Metalor Technologies S.A.</v>
      </c>
      <c r="S17" s="165" t="str">
        <f t="shared" ca="1" si="2"/>
        <v>CH</v>
      </c>
      <c r="T17" s="165" t="str">
        <f ca="1">IF(B17="","",IF(ISERROR(MATCH($J17,SorP!$B$1:$B$6261,0)),"",INDIRECT("'SorP'!$A$"&amp;MATCH($S17&amp;$J17,SorP!C:C,0))))</f>
        <v>CH-NE</v>
      </c>
      <c r="U17" s="185"/>
      <c r="V17" s="209">
        <f>IF(C17="",NA(),IF(OR(C17="Smelter not listed",C17="Smelter not yet identified"),MATCH($B17&amp;$D17,'Smelter Look-up'!$J:$J,0),MATCH($B17&amp;$C17,'Smelter Look-up'!$J:$J,0)))</f>
        <v>196</v>
      </c>
      <c r="X17" s="210">
        <f t="shared" si="3"/>
        <v>0</v>
      </c>
      <c r="AB17" s="211" t="str">
        <f t="shared" si="4"/>
        <v>GoldMetalor Technologies S.A.</v>
      </c>
    </row>
    <row r="18" spans="1:28" s="210" customFormat="1" ht="20.149999999999999" hidden="1" customHeight="1">
      <c r="A18" s="304" t="s">
        <v>700</v>
      </c>
      <c r="B18" s="294" t="s">
        <v>1087</v>
      </c>
      <c r="C18" s="301" t="s">
        <v>2067</v>
      </c>
      <c r="D18" s="295"/>
      <c r="E18" s="294" t="s">
        <v>1058</v>
      </c>
      <c r="F18" s="294" t="s">
        <v>700</v>
      </c>
      <c r="G18" s="294" t="s">
        <v>12764</v>
      </c>
      <c r="H18" s="298">
        <v>0</v>
      </c>
      <c r="I18" s="308" t="s">
        <v>1534</v>
      </c>
      <c r="J18" s="308" t="s">
        <v>13118</v>
      </c>
      <c r="K18" s="316"/>
      <c r="L18" s="316"/>
      <c r="M18" s="316"/>
      <c r="N18" s="316"/>
      <c r="O18" s="316"/>
      <c r="P18" s="323" t="s">
        <v>15910</v>
      </c>
      <c r="Q18" s="321"/>
      <c r="R18" s="166" t="str">
        <f ca="1">IF(ISERROR($V18),"",OFFSET('Smelter Look-up'!$C$4,$V18-4,0)&amp;"")</f>
        <v>Shandong Zhaojin Gold &amp; Silver Refinery Co., Ltd.</v>
      </c>
      <c r="S18" s="165" t="str">
        <f t="shared" ca="1" si="2"/>
        <v>CN</v>
      </c>
      <c r="T18" s="165" t="str">
        <f ca="1">IF(B18="","",IF(ISERROR(MATCH($J18,SorP!$B$1:$B$6261,0)),"",INDIRECT("'SorP'!$A$"&amp;MATCH($S18&amp;$J18,SorP!C:C,0))))</f>
        <v>CN-SD</v>
      </c>
      <c r="U18" s="185"/>
      <c r="V18" s="209">
        <f>IF(C18="",NA(),IF(OR(C18="Smelter not listed",C18="Smelter not yet identified"),MATCH($B18&amp;$D18,'Smelter Look-up'!$J:$J,0),MATCH($B18&amp;$C18,'Smelter Look-up'!$J:$J,0)))</f>
        <v>269</v>
      </c>
      <c r="X18" s="210">
        <f t="shared" si="3"/>
        <v>0</v>
      </c>
      <c r="AB18" s="211" t="str">
        <f t="shared" si="4"/>
        <v>GoldShandong Zhaojin Gold &amp; Silver Refinery Co., Ltd.</v>
      </c>
    </row>
    <row r="19" spans="1:28" s="210" customFormat="1" ht="90.3" hidden="1">
      <c r="A19" s="305" t="s">
        <v>677</v>
      </c>
      <c r="B19" s="294" t="s">
        <v>1087</v>
      </c>
      <c r="C19" s="301" t="s">
        <v>2058</v>
      </c>
      <c r="D19" s="295"/>
      <c r="E19" s="294" t="s">
        <v>1058</v>
      </c>
      <c r="F19" s="294" t="s">
        <v>677</v>
      </c>
      <c r="G19" s="294" t="s">
        <v>12764</v>
      </c>
      <c r="H19" s="298">
        <v>0</v>
      </c>
      <c r="I19" s="308" t="s">
        <v>15926</v>
      </c>
      <c r="J19" s="308" t="s">
        <v>15158</v>
      </c>
      <c r="K19" s="316"/>
      <c r="L19" s="316"/>
      <c r="M19" s="316"/>
      <c r="N19" s="316"/>
      <c r="O19" s="316"/>
      <c r="P19" s="323" t="s">
        <v>15910</v>
      </c>
      <c r="Q19" s="321"/>
      <c r="R19" s="166" t="str">
        <f ca="1">IF(ISERROR($V19),"",OFFSET('Smelter Look-up'!$C$4,$V19-4,0)&amp;"")</f>
        <v>Metalor Technologies (Hong Kong) Ltd.</v>
      </c>
      <c r="S19" s="165" t="str">
        <f t="shared" ca="1" si="2"/>
        <v>CN</v>
      </c>
      <c r="T19" s="165" t="str">
        <f ca="1">IF(B19="","",IF(ISERROR(MATCH($J19,SorP!$B$1:$B$6261,0)),"",INDIRECT("'SorP'!$A$"&amp;MATCH($S19&amp;$J19,SorP!C:C,0))))</f>
        <v/>
      </c>
      <c r="U19" s="185"/>
      <c r="V19" s="209">
        <f>IF(C19="",NA(),IF(OR(C19="Smelter not listed",C19="Smelter not yet identified"),MATCH($B19&amp;$D19,'Smelter Look-up'!$J:$J,0),MATCH($B19&amp;$C19,'Smelter Look-up'!$J:$J,0)))</f>
        <v>193</v>
      </c>
      <c r="X19" s="210">
        <f t="shared" si="3"/>
        <v>0</v>
      </c>
      <c r="AB19" s="211" t="str">
        <f t="shared" si="4"/>
        <v>GoldMetalor Technologies (Hong Kong) Ltd.</v>
      </c>
    </row>
    <row r="20" spans="1:28" s="210" customFormat="1" ht="90.3" hidden="1">
      <c r="A20" s="303" t="s">
        <v>700</v>
      </c>
      <c r="B20" s="294" t="s">
        <v>1087</v>
      </c>
      <c r="C20" s="301" t="s">
        <v>2067</v>
      </c>
      <c r="D20" s="295" t="s">
        <v>2067</v>
      </c>
      <c r="E20" s="294" t="s">
        <v>1058</v>
      </c>
      <c r="F20" s="294" t="s">
        <v>700</v>
      </c>
      <c r="G20" s="294" t="s">
        <v>12764</v>
      </c>
      <c r="H20" s="298" t="s">
        <v>15922</v>
      </c>
      <c r="I20" s="308" t="s">
        <v>1534</v>
      </c>
      <c r="J20" s="308" t="s">
        <v>13118</v>
      </c>
      <c r="K20" s="311" t="s">
        <v>15923</v>
      </c>
      <c r="L20" s="318" t="s">
        <v>15924</v>
      </c>
      <c r="M20" s="316"/>
      <c r="N20" s="311" t="s">
        <v>15925</v>
      </c>
      <c r="O20" s="311" t="s">
        <v>1058</v>
      </c>
      <c r="P20" s="323" t="s">
        <v>15910</v>
      </c>
      <c r="Q20" s="321"/>
      <c r="R20" s="166" t="str">
        <f ca="1">IF(ISERROR($V20),"",OFFSET('Smelter Look-up'!$C$4,$V20-4,0)&amp;"")</f>
        <v>Shandong Zhaojin Gold &amp; Silver Refinery Co., Ltd.</v>
      </c>
      <c r="S20" s="165" t="str">
        <f t="shared" ca="1" si="2"/>
        <v>CN</v>
      </c>
      <c r="T20" s="165" t="str">
        <f ca="1">IF(B20="","",IF(ISERROR(MATCH($J20,SorP!$B$1:$B$6261,0)),"",INDIRECT("'SorP'!$A$"&amp;MATCH($S20&amp;$J20,SorP!C:C,0))))</f>
        <v>CN-SD</v>
      </c>
      <c r="U20" s="185"/>
      <c r="V20" s="209">
        <f>IF(C20="",NA(),IF(OR(C20="Smelter not listed",C20="Smelter not yet identified"),MATCH($B20&amp;$D20,'Smelter Look-up'!$J:$J,0),MATCH($B20&amp;$C20,'Smelter Look-up'!$J:$J,0)))</f>
        <v>269</v>
      </c>
      <c r="X20" s="210">
        <f t="shared" si="3"/>
        <v>0</v>
      </c>
      <c r="AB20" s="211" t="str">
        <f t="shared" si="4"/>
        <v>GoldShandong Zhaojin Gold &amp; Silver Refinery Co., Ltd.</v>
      </c>
    </row>
    <row r="21" spans="1:28" s="210" customFormat="1" ht="25.8">
      <c r="A21" s="293" t="s">
        <v>15955</v>
      </c>
      <c r="B21" s="302" t="s">
        <v>1088</v>
      </c>
      <c r="C21" s="297" t="s">
        <v>14898</v>
      </c>
      <c r="D21" s="307"/>
      <c r="E21" s="302" t="s">
        <v>1053</v>
      </c>
      <c r="F21" s="302" t="s">
        <v>1728</v>
      </c>
      <c r="G21" s="302" t="s">
        <v>12764</v>
      </c>
      <c r="H21" s="298">
        <v>0</v>
      </c>
      <c r="I21" s="308" t="s">
        <v>1729</v>
      </c>
      <c r="J21" s="308" t="s">
        <v>3031</v>
      </c>
      <c r="K21" s="311" t="s">
        <v>15929</v>
      </c>
      <c r="L21" s="311" t="s">
        <v>15930</v>
      </c>
      <c r="M21" s="311" t="s">
        <v>15927</v>
      </c>
      <c r="N21" s="311" t="s">
        <v>15928</v>
      </c>
      <c r="O21" s="311" t="s">
        <v>15928</v>
      </c>
      <c r="P21" s="323" t="s">
        <v>15910</v>
      </c>
      <c r="Q21" s="322"/>
      <c r="R21" s="166" t="str">
        <f ca="1">IF(ISERROR($V21),"",OFFSET('Smelter Look-up'!$C$4,$V21-4,0)&amp;"")</f>
        <v>Aurubis Beerse</v>
      </c>
      <c r="S21" s="165" t="str">
        <f t="shared" ca="1" si="2"/>
        <v>BE</v>
      </c>
      <c r="T21" s="165" t="str">
        <f ca="1">IF(B21="","",IF(ISERROR(MATCH($J21,SorP!$B$1:$B$6261,0)),"",INDIRECT("'SorP'!$A$"&amp;MATCH($S21&amp;$J21,SorP!C:C,0))))</f>
        <v>BE-VAN</v>
      </c>
      <c r="U21" s="185"/>
      <c r="V21" s="209">
        <f>IF(C21="",NA(),IF(OR(C21="Smelter not listed",C21="Smelter not yet identified"),MATCH($B21&amp;$D21,'Smelter Look-up'!$J:$J,0),MATCH($B21&amp;$C21,'Smelter Look-up'!$J:$J,0)))</f>
        <v>423</v>
      </c>
      <c r="X21" s="210">
        <f t="shared" si="3"/>
        <v>0</v>
      </c>
      <c r="AB21" s="211" t="str">
        <f t="shared" si="4"/>
        <v>TinAurubis Beerse</v>
      </c>
    </row>
    <row r="22" spans="1:28" s="210" customFormat="1" ht="51.6">
      <c r="A22" s="306" t="s">
        <v>743</v>
      </c>
      <c r="B22" s="302" t="s">
        <v>1088</v>
      </c>
      <c r="C22" s="297" t="s">
        <v>11981</v>
      </c>
      <c r="D22" s="307"/>
      <c r="E22" s="302" t="s">
        <v>1054</v>
      </c>
      <c r="F22" s="302" t="s">
        <v>743</v>
      </c>
      <c r="G22" s="302" t="s">
        <v>12764</v>
      </c>
      <c r="H22" s="298">
        <v>0</v>
      </c>
      <c r="I22" s="308" t="s">
        <v>15931</v>
      </c>
      <c r="J22" s="308" t="s">
        <v>1610</v>
      </c>
      <c r="K22" s="311" t="s">
        <v>15932</v>
      </c>
      <c r="L22" s="311" t="s">
        <v>15933</v>
      </c>
      <c r="M22" s="311" t="s">
        <v>15927</v>
      </c>
      <c r="N22" s="311" t="s">
        <v>15928</v>
      </c>
      <c r="O22" s="311" t="s">
        <v>15928</v>
      </c>
      <c r="P22" s="323" t="s">
        <v>15910</v>
      </c>
      <c r="Q22" s="322"/>
      <c r="R22" s="166" t="str">
        <f ca="1">IF(ISERROR($V22),"",OFFSET('Smelter Look-up'!$C$4,$V22-4,0)&amp;"")</f>
        <v>Mineracao Taboca S.A.</v>
      </c>
      <c r="S22" s="165" t="str">
        <f t="shared" ca="1" si="2"/>
        <v>BR</v>
      </c>
      <c r="T22" s="165" t="str">
        <f ca="1">IF(B22="","",IF(ISERROR(MATCH($J22,SorP!$B$1:$B$6261,0)),"",INDIRECT("'SorP'!$A$"&amp;MATCH($S22&amp;$J22,SorP!C:C,0))))</f>
        <v>BR-SP</v>
      </c>
      <c r="U22" s="185"/>
      <c r="V22" s="209">
        <f>IF(C22="",NA(),IF(OR(C22="Smelter not listed",C22="Smelter not yet identified"),MATCH($B22&amp;$D22,'Smelter Look-up'!$J:$J,0),MATCH($B22&amp;$C22,'Smelter Look-up'!$J:$J,0)))</f>
        <v>498</v>
      </c>
      <c r="X22" s="210">
        <f t="shared" si="3"/>
        <v>0</v>
      </c>
      <c r="AB22" s="211" t="str">
        <f t="shared" si="4"/>
        <v>TinMineracao Taboca S.A.</v>
      </c>
    </row>
    <row r="23" spans="1:28" s="210" customFormat="1" ht="25.8">
      <c r="A23" s="306" t="s">
        <v>744</v>
      </c>
      <c r="B23" s="302" t="s">
        <v>1088</v>
      </c>
      <c r="C23" s="297" t="s">
        <v>992</v>
      </c>
      <c r="D23" s="307"/>
      <c r="E23" s="302" t="s">
        <v>840</v>
      </c>
      <c r="F23" s="302" t="s">
        <v>744</v>
      </c>
      <c r="G23" s="302" t="s">
        <v>12764</v>
      </c>
      <c r="H23" s="298">
        <v>0</v>
      </c>
      <c r="I23" s="308" t="s">
        <v>1702</v>
      </c>
      <c r="J23" s="308" t="s">
        <v>8699</v>
      </c>
      <c r="K23" s="311" t="s">
        <v>15934</v>
      </c>
      <c r="L23" s="311" t="s">
        <v>15935</v>
      </c>
      <c r="M23" s="311" t="s">
        <v>15927</v>
      </c>
      <c r="N23" s="311" t="s">
        <v>15928</v>
      </c>
      <c r="O23" s="311" t="s">
        <v>15928</v>
      </c>
      <c r="P23" s="323" t="s">
        <v>15910</v>
      </c>
      <c r="Q23" s="322"/>
      <c r="R23" s="166" t="str">
        <f ca="1">IF(ISERROR($V23),"",OFFSET('Smelter Look-up'!$C$4,$V23-4,0)&amp;"")</f>
        <v>Minsur</v>
      </c>
      <c r="S23" s="165" t="str">
        <f t="shared" ca="1" si="2"/>
        <v>PE</v>
      </c>
      <c r="T23" s="165" t="str">
        <f ca="1">IF(B23="","",IF(ISERROR(MATCH($J23,SorP!$B$1:$B$6261,0)),"",INDIRECT("'SorP'!$A$"&amp;MATCH($S23&amp;$J23,SorP!C:C,0))))</f>
        <v>PE-ICA</v>
      </c>
      <c r="U23" s="185"/>
      <c r="V23" s="209">
        <f>IF(C23="",NA(),IF(OR(C23="Smelter not listed",C23="Smelter not yet identified"),MATCH($B23&amp;$D23,'Smelter Look-up'!$J:$J,0),MATCH($B23&amp;$C23,'Smelter Look-up'!$J:$J,0)))</f>
        <v>503</v>
      </c>
      <c r="X23" s="210">
        <f t="shared" si="3"/>
        <v>0</v>
      </c>
      <c r="AB23" s="211" t="str">
        <f t="shared" si="4"/>
        <v>TinMinsur</v>
      </c>
    </row>
    <row r="24" spans="1:28" s="210" customFormat="1" ht="51.6">
      <c r="A24" s="306" t="s">
        <v>748</v>
      </c>
      <c r="B24" s="302" t="s">
        <v>1088</v>
      </c>
      <c r="C24" s="297" t="s">
        <v>13290</v>
      </c>
      <c r="D24" s="307"/>
      <c r="E24" s="302" t="s">
        <v>2321</v>
      </c>
      <c r="F24" s="302" t="s">
        <v>748</v>
      </c>
      <c r="G24" s="302" t="s">
        <v>12764</v>
      </c>
      <c r="H24" s="298" t="s">
        <v>15936</v>
      </c>
      <c r="I24" s="308" t="s">
        <v>1688</v>
      </c>
      <c r="J24" s="308" t="s">
        <v>1688</v>
      </c>
      <c r="K24" s="311" t="s">
        <v>15937</v>
      </c>
      <c r="L24" s="311" t="s">
        <v>15938</v>
      </c>
      <c r="M24" s="311" t="s">
        <v>15927</v>
      </c>
      <c r="N24" s="311" t="s">
        <v>15928</v>
      </c>
      <c r="O24" s="311" t="s">
        <v>15928</v>
      </c>
      <c r="P24" s="323" t="s">
        <v>15910</v>
      </c>
      <c r="Q24" s="322"/>
      <c r="R24" s="166" t="str">
        <f ca="1">IF(ISERROR($V24),"",OFFSET('Smelter Look-up'!$C$4,$V24-4,0)&amp;"")</f>
        <v>Operaciones Metalurgicas S.A.</v>
      </c>
      <c r="S24" s="165" t="str">
        <f t="shared" ca="1" si="2"/>
        <v>Unknown</v>
      </c>
      <c r="T24" s="165" t="e">
        <f ca="1">IF(B24="","",IF(ISERROR(MATCH($J24,SorP!$B$1:$B$6261,0)),"",INDIRECT("'SorP'!$A$"&amp;MATCH($S24&amp;$J24,SorP!C:C,0))))</f>
        <v>#N/A</v>
      </c>
      <c r="U24" s="185"/>
      <c r="V24" s="209">
        <f>IF(C24="",NA(),IF(OR(C24="Smelter not listed",C24="Smelter not yet identified"),MATCH($B24&amp;$D24,'Smelter Look-up'!$J:$J,0),MATCH($B24&amp;$C24,'Smelter Look-up'!$J:$J,0)))</f>
        <v>514</v>
      </c>
      <c r="X24" s="210">
        <f t="shared" si="3"/>
        <v>0</v>
      </c>
      <c r="AB24" s="211" t="str">
        <f t="shared" si="4"/>
        <v>TinOperaciones Metalurgicas S.A.</v>
      </c>
    </row>
    <row r="25" spans="1:28" s="210" customFormat="1" ht="51.6">
      <c r="A25" s="306" t="s">
        <v>767</v>
      </c>
      <c r="B25" s="302" t="s">
        <v>1088</v>
      </c>
      <c r="C25" s="297" t="s">
        <v>13289</v>
      </c>
      <c r="D25" s="307"/>
      <c r="E25" s="302" t="s">
        <v>1063</v>
      </c>
      <c r="F25" s="302" t="s">
        <v>767</v>
      </c>
      <c r="G25" s="302" t="s">
        <v>12764</v>
      </c>
      <c r="H25" s="298" t="s">
        <v>15939</v>
      </c>
      <c r="I25" s="308" t="s">
        <v>1708</v>
      </c>
      <c r="J25" s="308" t="s">
        <v>5897</v>
      </c>
      <c r="K25" s="311" t="s">
        <v>15940</v>
      </c>
      <c r="L25" s="311" t="s">
        <v>15941</v>
      </c>
      <c r="M25" s="311" t="s">
        <v>15927</v>
      </c>
      <c r="N25" s="311" t="s">
        <v>15928</v>
      </c>
      <c r="O25" s="311" t="s">
        <v>15928</v>
      </c>
      <c r="P25" s="323" t="s">
        <v>15910</v>
      </c>
      <c r="Q25" s="322"/>
      <c r="R25" s="166" t="str">
        <f ca="1">IF(ISERROR($V25),"",OFFSET('Smelter Look-up'!$C$4,$V25-4,0)&amp;"")</f>
        <v>PT Timah Tbk Kundur</v>
      </c>
      <c r="S25" s="165" t="str">
        <f t="shared" ca="1" si="2"/>
        <v>ID</v>
      </c>
      <c r="T25" s="165" t="str">
        <f ca="1">IF(B25="","",IF(ISERROR(MATCH($J25,SorP!$B$1:$B$6261,0)),"",INDIRECT("'SorP'!$A$"&amp;MATCH($S25&amp;$J25,SorP!C:C,0))))</f>
        <v>ID-RI</v>
      </c>
      <c r="U25" s="185"/>
      <c r="V25" s="209">
        <f>IF(C25="",NA(),IF(OR(C25="Smelter not listed",C25="Smelter not yet identified"),MATCH($B25&amp;$D25,'Smelter Look-up'!$J:$J,0),MATCH($B25&amp;$C25,'Smelter Look-up'!$J:$J,0)))</f>
        <v>531</v>
      </c>
      <c r="X25" s="210">
        <f t="shared" si="3"/>
        <v>0</v>
      </c>
      <c r="AB25" s="211" t="str">
        <f t="shared" si="4"/>
        <v>TinPT Timah Tbk Kundur</v>
      </c>
    </row>
    <row r="26" spans="1:28" s="210" customFormat="1" ht="51.6">
      <c r="A26" s="306" t="s">
        <v>750</v>
      </c>
      <c r="B26" s="302" t="s">
        <v>1088</v>
      </c>
      <c r="C26" s="297" t="s">
        <v>13288</v>
      </c>
      <c r="D26" s="307"/>
      <c r="E26" s="302" t="s">
        <v>1063</v>
      </c>
      <c r="F26" s="302" t="s">
        <v>750</v>
      </c>
      <c r="G26" s="302" t="s">
        <v>12764</v>
      </c>
      <c r="H26" s="298" t="s">
        <v>15942</v>
      </c>
      <c r="I26" s="308" t="s">
        <v>1710</v>
      </c>
      <c r="J26" s="308" t="s">
        <v>12398</v>
      </c>
      <c r="K26" s="311" t="s">
        <v>15943</v>
      </c>
      <c r="L26" s="311" t="s">
        <v>15944</v>
      </c>
      <c r="M26" s="311" t="s">
        <v>15927</v>
      </c>
      <c r="N26" s="311" t="s">
        <v>15928</v>
      </c>
      <c r="O26" s="311" t="s">
        <v>15928</v>
      </c>
      <c r="P26" s="323" t="s">
        <v>15910</v>
      </c>
      <c r="Q26" s="322"/>
      <c r="R26" s="166" t="str">
        <f ca="1">IF(ISERROR($V26),"",OFFSET('Smelter Look-up'!$C$4,$V26-4,0)&amp;"")</f>
        <v>PT Timah Tbk Mentok</v>
      </c>
      <c r="S26" s="165" t="str">
        <f t="shared" ca="1" si="2"/>
        <v>ID</v>
      </c>
      <c r="T26" s="165" t="str">
        <f ca="1">IF(B26="","",IF(ISERROR(MATCH($J26,SorP!$B$1:$B$6261,0)),"",INDIRECT("'SorP'!$A$"&amp;MATCH($S26&amp;$J26,SorP!C:C,0))))</f>
        <v>ID-BB</v>
      </c>
      <c r="U26" s="185"/>
      <c r="V26" s="209">
        <f>IF(C26="",NA(),IF(OR(C26="Smelter not listed",C26="Smelter not yet identified"),MATCH($B26&amp;$D26,'Smelter Look-up'!$J:$J,0),MATCH($B26&amp;$C26,'Smelter Look-up'!$J:$J,0)))</f>
        <v>532</v>
      </c>
      <c r="X26" s="210">
        <f t="shared" si="3"/>
        <v>0</v>
      </c>
      <c r="AB26" s="211" t="str">
        <f t="shared" si="4"/>
        <v>TinPT Timah Tbk Mentok</v>
      </c>
    </row>
    <row r="27" spans="1:28" s="210" customFormat="1" ht="25.8">
      <c r="A27" s="306" t="s">
        <v>753</v>
      </c>
      <c r="B27" s="302" t="s">
        <v>1088</v>
      </c>
      <c r="C27" s="297" t="s">
        <v>989</v>
      </c>
      <c r="D27" s="307"/>
      <c r="E27" s="302" t="s">
        <v>848</v>
      </c>
      <c r="F27" s="302" t="s">
        <v>753</v>
      </c>
      <c r="G27" s="302" t="s">
        <v>12764</v>
      </c>
      <c r="H27" s="298" t="s">
        <v>15945</v>
      </c>
      <c r="I27" s="308" t="s">
        <v>1711</v>
      </c>
      <c r="J27" s="308" t="s">
        <v>1712</v>
      </c>
      <c r="K27" s="311" t="s">
        <v>15946</v>
      </c>
      <c r="L27" s="311" t="s">
        <v>15947</v>
      </c>
      <c r="M27" s="311" t="s">
        <v>15927</v>
      </c>
      <c r="N27" s="311" t="s">
        <v>15928</v>
      </c>
      <c r="O27" s="311" t="s">
        <v>15928</v>
      </c>
      <c r="P27" s="309" t="s">
        <v>474</v>
      </c>
      <c r="Q27" s="322"/>
      <c r="R27" s="166" t="str">
        <f ca="1">IF(ISERROR($V27),"",OFFSET('Smelter Look-up'!$C$4,$V27-4,0)&amp;"")</f>
        <v>Thaisarco</v>
      </c>
      <c r="S27" s="165" t="str">
        <f t="shared" ca="1" si="2"/>
        <v>TH</v>
      </c>
      <c r="T27" s="165" t="str">
        <f ca="1">IF(B27="","",IF(ISERROR(MATCH($J27,SorP!$B$1:$B$6261,0)),"",INDIRECT("'SorP'!$A$"&amp;MATCH($S27&amp;$J27,SorP!C:C,0))))</f>
        <v>TH-83</v>
      </c>
      <c r="U27" s="185"/>
      <c r="V27" s="209">
        <f>IF(C27="",NA(),IF(OR(C27="Smelter not listed",C27="Smelter not yet identified"),MATCH($B27&amp;$D27,'Smelter Look-up'!$J:$J,0),MATCH($B27&amp;$C27,'Smelter Look-up'!$J:$J,0)))</f>
        <v>543</v>
      </c>
      <c r="X27" s="210">
        <f t="shared" si="3"/>
        <v>0</v>
      </c>
      <c r="AB27" s="211" t="str">
        <f t="shared" si="4"/>
        <v>TinThaisarco</v>
      </c>
    </row>
    <row r="28" spans="1:28" s="210" customFormat="1" ht="25.8">
      <c r="A28" s="306" t="s">
        <v>738</v>
      </c>
      <c r="B28" s="302" t="s">
        <v>1088</v>
      </c>
      <c r="C28" s="297" t="s">
        <v>778</v>
      </c>
      <c r="D28" s="307"/>
      <c r="E28" s="302" t="s">
        <v>842</v>
      </c>
      <c r="F28" s="302" t="s">
        <v>738</v>
      </c>
      <c r="G28" s="302" t="s">
        <v>12764</v>
      </c>
      <c r="H28" s="298" t="s">
        <v>15948</v>
      </c>
      <c r="I28" s="308" t="s">
        <v>1690</v>
      </c>
      <c r="J28" s="308" t="s">
        <v>9079</v>
      </c>
      <c r="K28" s="311" t="s">
        <v>15949</v>
      </c>
      <c r="L28" s="311" t="s">
        <v>15950</v>
      </c>
      <c r="M28" s="311" t="s">
        <v>15927</v>
      </c>
      <c r="N28" s="311" t="s">
        <v>15928</v>
      </c>
      <c r="O28" s="311" t="s">
        <v>15928</v>
      </c>
      <c r="P28" s="323" t="s">
        <v>15910</v>
      </c>
      <c r="Q28" s="322"/>
      <c r="R28" s="166" t="str">
        <f ca="1">IF(ISERROR($V28),"",OFFSET('Smelter Look-up'!$C$4,$V28-4,0)&amp;"")</f>
        <v>Fenix Metals</v>
      </c>
      <c r="S28" s="165" t="str">
        <f t="shared" ca="1" si="2"/>
        <v>PL</v>
      </c>
      <c r="T28" s="165" t="str">
        <f ca="1">IF(B28="","",IF(ISERROR(MATCH($J28,SorP!$B$1:$B$6261,0)),"",INDIRECT("'SorP'!$A$"&amp;MATCH($S28&amp;$J28,SorP!C:C,0))))</f>
        <v>PL-18</v>
      </c>
      <c r="U28" s="185"/>
      <c r="V28" s="209">
        <f>IF(C28="",NA(),IF(OR(C28="Smelter not listed",C28="Smelter not yet identified"),MATCH($B28&amp;$D28,'Smelter Look-up'!$J:$J,0),MATCH($B28&amp;$C28,'Smelter Look-up'!$J:$J,0)))</f>
        <v>462</v>
      </c>
      <c r="X28" s="210">
        <f t="shared" si="3"/>
        <v>0</v>
      </c>
      <c r="AB28" s="211" t="str">
        <f t="shared" si="4"/>
        <v>TinFenix Metals</v>
      </c>
    </row>
    <row r="29" spans="1:28" s="210" customFormat="1" ht="77.400000000000006" hidden="1">
      <c r="A29" s="306" t="s">
        <v>1562</v>
      </c>
      <c r="B29" s="302" t="s">
        <v>1087</v>
      </c>
      <c r="C29" s="297" t="s">
        <v>1561</v>
      </c>
      <c r="D29" s="297" t="s">
        <v>1561</v>
      </c>
      <c r="E29" s="302" t="s">
        <v>1058</v>
      </c>
      <c r="F29" s="302" t="s">
        <v>1562</v>
      </c>
      <c r="G29" s="302" t="s">
        <v>12764</v>
      </c>
      <c r="H29" s="298" t="s">
        <v>15951</v>
      </c>
      <c r="I29" s="308" t="s">
        <v>2402</v>
      </c>
      <c r="J29" s="308" t="s">
        <v>13130</v>
      </c>
      <c r="K29" s="311" t="s">
        <v>15952</v>
      </c>
      <c r="L29" s="311" t="s">
        <v>15953</v>
      </c>
      <c r="M29" s="311"/>
      <c r="N29" s="311" t="s">
        <v>15954</v>
      </c>
      <c r="O29" s="311" t="s">
        <v>1058</v>
      </c>
      <c r="P29" s="309" t="s">
        <v>474</v>
      </c>
      <c r="Q29" s="322"/>
      <c r="R29" s="166" t="str">
        <f ca="1">IF(ISERROR($V29),"",OFFSET('Smelter Look-up'!$C$4,$V29-4,0)&amp;"")</f>
        <v>Metalor Technologies (Suzhou) Ltd.</v>
      </c>
      <c r="S29" s="165" t="str">
        <f t="shared" ca="1" si="2"/>
        <v>CN</v>
      </c>
      <c r="T29" s="165" t="str">
        <f ca="1">IF(B29="","",IF(ISERROR(MATCH($J29,SorP!$B$1:$B$6261,0)),"",INDIRECT("'SorP'!$A$"&amp;MATCH($S29&amp;$J29,SorP!C:C,0))))</f>
        <v>CN-JS</v>
      </c>
      <c r="U29" s="185"/>
      <c r="V29" s="209">
        <f>IF(C29="",NA(),IF(OR(C29="Smelter not listed",C29="Smelter not yet identified"),MATCH($B29&amp;$D29,'Smelter Look-up'!$J:$J,0),MATCH($B29&amp;$C29,'Smelter Look-up'!$J:$J,0)))</f>
        <v>195</v>
      </c>
      <c r="X29" s="210">
        <f t="shared" si="3"/>
        <v>0</v>
      </c>
      <c r="AB29" s="211" t="str">
        <f t="shared" si="4"/>
        <v>GoldMetalor Technologies (Suzhou) Ltd.</v>
      </c>
    </row>
    <row r="30" spans="1:28" s="210" customFormat="1" ht="20.45" hidden="1">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45" hidden="1">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45" hidden="1">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45" hidden="1">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45" hidden="1">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45" hidden="1">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45" hidden="1">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45" hidden="1">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ref="S37:S67" ca="1" si="5">IF(B37="","",IF(ISERROR(MATCH($E37,CL,0)),"Unknown",INDIRECT("'C'!$A$"&amp;MATCH($E37,CL,0)+1)))</f>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ref="X37:X67" ca="1" si="6">IF(AND(C37="Smelter not listed",OR(LEN(D37)=0,LEN(E37)=0)),1,0)</f>
        <v>0</v>
      </c>
      <c r="AB37" s="211" t="str">
        <f t="shared" ref="AB37:AB67" si="7">B37&amp;C37</f>
        <v/>
      </c>
    </row>
    <row r="38" spans="1:28" s="210" customFormat="1" ht="20.45" hidden="1">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5"/>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6"/>
        <v>0</v>
      </c>
      <c r="AB38" s="211" t="str">
        <f t="shared" si="7"/>
        <v/>
      </c>
    </row>
    <row r="39" spans="1:28" s="210" customFormat="1" ht="20.45" hidden="1">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45" hidden="1">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45" hidden="1">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45" hidden="1">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45" hidden="1">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45" hidden="1">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45" hidden="1">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45" hidden="1">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45" hidden="1">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45" hidden="1">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45" hidden="1">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45" hidden="1">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45" hidden="1">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45" hidden="1">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45" hidden="1">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45" hidden="1">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45" hidden="1">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45" hidden="1">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45" hidden="1">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45" hidden="1">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45" hidden="1">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45" hidden="1">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45" hidden="1">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45" hidden="1">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45" hidden="1">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45" hidden="1">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45" hidden="1">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45" hidden="1">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45" hidden="1">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45" hidden="1">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ref="S68" ca="1" si="8">IF(B68="","",IF(ISERROR(MATCH($E68,CL,0)),"Unknown",INDIRECT("'C'!$A$"&amp;MATCH($E68,CL,0)+1)))</f>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ref="X68" ca="1" si="9">IF(AND(C68="Smelter not listed",OR(LEN(D68)=0,LEN(E68)=0)),1,0)</f>
        <v>0</v>
      </c>
      <c r="AB68" s="211" t="str">
        <f t="shared" ref="AB68" si="10">B68&amp;C68</f>
        <v/>
      </c>
    </row>
    <row r="69" spans="1:28" s="210" customFormat="1" ht="20.45" hidden="1">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S100" ca="1" si="11">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X100" ca="1" si="12">IF(AND(C69="Smelter not listed",OR(LEN(D69)=0,LEN(E69)=0)),1,0)</f>
        <v>0</v>
      </c>
      <c r="AB69" s="211" t="str">
        <f t="shared" ref="AB69:AB100" si="13">B69&amp;C69</f>
        <v/>
      </c>
    </row>
    <row r="70" spans="1:28" s="210" customFormat="1" ht="20.45" hidden="1">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1"/>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2"/>
        <v>0</v>
      </c>
      <c r="AB70" s="211" t="str">
        <f t="shared" si="13"/>
        <v/>
      </c>
    </row>
    <row r="71" spans="1:28" s="210" customFormat="1" ht="20.45" hidden="1">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45" hidden="1">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45" hidden="1">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45" hidden="1">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45" hidden="1">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45" hidden="1">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45" hidden="1">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45" hidden="1">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45" hidden="1">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45" hidden="1">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45" hidden="1">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45" hidden="1">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45" hidden="1">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45" hidden="1">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45" hidden="1">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45" hidden="1">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45" hidden="1">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45" hidden="1">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45" hidden="1">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45" hidden="1">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45" hidden="1">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45" hidden="1">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45" hidden="1">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45" hidden="1">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45" hidden="1">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45" hidden="1">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45" hidden="1">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45" hidden="1">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45" hidden="1">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45" hidden="1">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45" hidden="1">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ref="S101:S131" ca="1" si="14">IF(B101="","",IF(ISERROR(MATCH($E101,CL,0)),"Unknown",INDIRECT("'C'!$A$"&amp;MATCH($E101,CL,0)+1)))</f>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ref="X101:X131" ca="1" si="15">IF(AND(C101="Smelter not listed",OR(LEN(D101)=0,LEN(E101)=0)),1,0)</f>
        <v>0</v>
      </c>
      <c r="AB101" s="211" t="str">
        <f t="shared" ref="AB101:AB131" si="16">B101&amp;C101</f>
        <v/>
      </c>
    </row>
    <row r="102" spans="1:28" s="210" customFormat="1" ht="20.45" hidden="1">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45" hidden="1">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45" hidden="1">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45" hidden="1">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45" hidden="1">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45" hidden="1">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45" hidden="1">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45" hidden="1">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45" hidden="1">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45" hidden="1">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45" hidden="1">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45" hidden="1">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45" hidden="1">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45" hidden="1">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45" hidden="1">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45" hidden="1">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45" hidden="1">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45" hidden="1">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45" hidden="1">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45" hidden="1">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45" hidden="1">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45" hidden="1">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45" hidden="1">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45" hidden="1">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45" hidden="1">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45" hidden="1">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45" hidden="1">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45" hidden="1">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45" hidden="1">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45" hidden="1">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45" hidden="1">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ref="S132" ca="1" si="17">IF(B132="","",IF(ISERROR(MATCH($E132,CL,0)),"Unknown",INDIRECT("'C'!$A$"&amp;MATCH($E132,CL,0)+1)))</f>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ref="X132" ca="1" si="18">IF(AND(C132="Smelter not listed",OR(LEN(D132)=0,LEN(E132)=0)),1,0)</f>
        <v>0</v>
      </c>
      <c r="AB132" s="211" t="str">
        <f t="shared" ref="AB132" si="19">B132&amp;C132</f>
        <v/>
      </c>
    </row>
    <row r="133" spans="1:28" s="210" customFormat="1" ht="20.45" hidden="1">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S164" ca="1" si="20">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X164" ca="1" si="21">IF(AND(C133="Smelter not listed",OR(LEN(D133)=0,LEN(E133)=0)),1,0)</f>
        <v>0</v>
      </c>
      <c r="AB133" s="211" t="str">
        <f t="shared" ref="AB133:AB164" si="22">B133&amp;C133</f>
        <v/>
      </c>
    </row>
    <row r="134" spans="1:28" s="210" customFormat="1" ht="20.45" hidden="1">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45" hidden="1">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45" hidden="1">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45" hidden="1">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45" hidden="1">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45" hidden="1">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45" hidden="1">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45" hidden="1">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45" hidden="1">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45" hidden="1">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45" hidden="1">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45" hidden="1">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45" hidden="1">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45" hidden="1">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45" hidden="1">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45" hidden="1">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45" hidden="1">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45" hidden="1">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45" hidden="1">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45" hidden="1">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45" hidden="1">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45" hidden="1">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45" hidden="1">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45" hidden="1">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45" hidden="1">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45" hidden="1">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45" hidden="1">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45" hidden="1">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45" hidden="1">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45" hidden="1">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45" hidden="1">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45" hidden="1">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ref="S165:S195" ca="1" si="23">IF(B165="","",IF(ISERROR(MATCH($E165,CL,0)),"Unknown",INDIRECT("'C'!$A$"&amp;MATCH($E165,CL,0)+1)))</f>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ref="X165:X195" ca="1" si="24">IF(AND(C165="Smelter not listed",OR(LEN(D165)=0,LEN(E165)=0)),1,0)</f>
        <v>0</v>
      </c>
      <c r="AB165" s="211" t="str">
        <f t="shared" ref="AB165:AB195" si="25">B165&amp;C165</f>
        <v/>
      </c>
    </row>
    <row r="166" spans="1:28" s="210" customFormat="1" ht="20.45" hidden="1">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45" hidden="1">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45" hidden="1">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45" hidden="1">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45" hidden="1">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45" hidden="1">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45" hidden="1">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45" hidden="1">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45" hidden="1">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45" hidden="1">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45" hidden="1">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45" hidden="1">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45" hidden="1">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45" hidden="1">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45" hidden="1">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45" hidden="1">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45" hidden="1">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45" hidden="1">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45" hidden="1">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45" hidden="1">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45" hidden="1">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45" hidden="1">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45" hidden="1">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45" hidden="1">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45" hidden="1">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45" hidden="1">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45" hidden="1">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45" hidden="1">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45" hidden="1">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45" hidden="1">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45" hidden="1">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 ca="1" si="26">IF(B196="","",IF(ISERROR(MATCH($E196,CL,0)),"Unknown",INDIRECT("'C'!$A$"&amp;MATCH($E196,CL,0)+1)))</f>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ref="X196" ca="1" si="27">IF(AND(C196="Smelter not listed",OR(LEN(D196)=0,LEN(E196)=0)),1,0)</f>
        <v>0</v>
      </c>
      <c r="AB196" s="211" t="str">
        <f t="shared" ref="AB196" si="28">B196&amp;C196</f>
        <v/>
      </c>
    </row>
    <row r="197" spans="1:28" s="210" customFormat="1" ht="20.45" hidden="1">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S228" ca="1" si="29">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X228" ca="1" si="30">IF(AND(C197="Smelter not listed",OR(LEN(D197)=0,LEN(E197)=0)),1,0)</f>
        <v>0</v>
      </c>
      <c r="AB197" s="211" t="str">
        <f t="shared" ref="AB197:AB228" si="31">B197&amp;C197</f>
        <v/>
      </c>
    </row>
    <row r="198" spans="1:28" s="210" customFormat="1" ht="20.45" hidden="1">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45" hidden="1">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45" hidden="1">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45" hidden="1">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45" hidden="1">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45" hidden="1">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45" hidden="1">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45" hidden="1">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45" hidden="1">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45" hidden="1">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45" hidden="1">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45" hidden="1">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45" hidden="1">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45" hidden="1">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45" hidden="1">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45" hidden="1">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45" hidden="1">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45" hidden="1">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45" hidden="1">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45" hidden="1">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45" hidden="1">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45" hidden="1">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45" hidden="1">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45" hidden="1">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45" hidden="1">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45" hidden="1">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45" hidden="1">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45" hidden="1">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45" hidden="1">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45" hidden="1">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45" hidden="1">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45" hidden="1">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2">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3">IF(AND(C229="Smelter not listed",OR(LEN(D229)=0,LEN(E229)=0)),1,0)</f>
        <v>0</v>
      </c>
      <c r="AB229" s="211" t="str">
        <f t="shared" ref="AB229:AB259" si="34">B229&amp;C229</f>
        <v/>
      </c>
    </row>
    <row r="230" spans="1:28" s="210" customFormat="1" ht="20.45" hidden="1">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45" hidden="1">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45" hidden="1">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45" hidden="1">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45" hidden="1">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45" hidden="1">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45" hidden="1">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45" hidden="1">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45" hidden="1">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45" hidden="1">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45" hidden="1">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45" hidden="1">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45" hidden="1">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45" hidden="1">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45" hidden="1">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45" hidden="1">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45" hidden="1">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45" hidden="1">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45" hidden="1">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45" hidden="1">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45" hidden="1">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45" hidden="1">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45" hidden="1">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45" hidden="1">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45" hidden="1">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45" hidden="1">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45" hidden="1">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45" hidden="1">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45" hidden="1">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45" hidden="1">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45" hidden="1">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5">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6">IF(AND(C260="Smelter not listed",OR(LEN(D260)=0,LEN(E260)=0)),1,0)</f>
        <v>0</v>
      </c>
      <c r="AB260" s="211" t="str">
        <f t="shared" ref="AB260" si="37">B260&amp;C260</f>
        <v/>
      </c>
    </row>
    <row r="261" spans="1:28" s="210" customFormat="1" ht="20.45" hidden="1">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38">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39">IF(AND(C261="Smelter not listed",OR(LEN(D261)=0,LEN(E261)=0)),1,0)</f>
        <v>0</v>
      </c>
      <c r="AB261" s="211" t="str">
        <f t="shared" ref="AB261:AB292" si="40">B261&amp;C261</f>
        <v/>
      </c>
    </row>
    <row r="262" spans="1:28" s="210" customFormat="1" ht="20.45" hidden="1">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45" hidden="1">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45" hidden="1">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45" hidden="1">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45" hidden="1">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45" hidden="1">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45" hidden="1">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45" hidden="1">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45" hidden="1">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45" hidden="1">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45" hidden="1">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45" hidden="1">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45" hidden="1">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45" hidden="1">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45" hidden="1">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45" hidden="1">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45" hidden="1">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45" hidden="1">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45" hidden="1">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45" hidden="1">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45" hidden="1">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45" hidden="1">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45" hidden="1">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45" hidden="1">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45" hidden="1">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45" hidden="1">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45" hidden="1">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45" hidden="1">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45" hidden="1">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45" hidden="1">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45" hidden="1">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45" hidden="1">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1">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2">IF(AND(C293="Smelter not listed",OR(LEN(D293)=0,LEN(E293)=0)),1,0)</f>
        <v>0</v>
      </c>
      <c r="AB293" s="211" t="str">
        <f t="shared" ref="AB293:AB323" si="43">B293&amp;C293</f>
        <v/>
      </c>
    </row>
    <row r="294" spans="1:28" s="210" customFormat="1" ht="20.45" hidden="1">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45" hidden="1">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45" hidden="1">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45" hidden="1">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45" hidden="1">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45" hidden="1">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45" hidden="1">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45" hidden="1">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45" hidden="1">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45" hidden="1">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45" hidden="1">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45" hidden="1">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45" hidden="1">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45" hidden="1">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45" hidden="1">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45" hidden="1">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45" hidden="1">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45" hidden="1">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45" hidden="1">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45" hidden="1">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45" hidden="1">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45" hidden="1">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45" hidden="1">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45" hidden="1">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45" hidden="1">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45" hidden="1">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45" hidden="1">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45" hidden="1">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45" hidden="1">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45" hidden="1">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45" hidden="1">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4">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5">IF(AND(C324="Smelter not listed",OR(LEN(D324)=0,LEN(E324)=0)),1,0)</f>
        <v>0</v>
      </c>
      <c r="AB324" s="211" t="str">
        <f t="shared" ref="AB324" si="46">B324&amp;C324</f>
        <v/>
      </c>
    </row>
    <row r="325" spans="1:28" s="210" customFormat="1" ht="20.45" hidden="1">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47">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48">IF(AND(C325="Smelter not listed",OR(LEN(D325)=0,LEN(E325)=0)),1,0)</f>
        <v>0</v>
      </c>
      <c r="AB325" s="211" t="str">
        <f t="shared" ref="AB325:AB356" si="49">B325&amp;C325</f>
        <v/>
      </c>
    </row>
    <row r="326" spans="1:28" s="210" customFormat="1" ht="20.45" hidden="1">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45" hidden="1">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45" hidden="1">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45" hidden="1">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45" hidden="1">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45" hidden="1">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45" hidden="1">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45" hidden="1">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45" hidden="1">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45" hidden="1">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45" hidden="1">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45" hidden="1">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45" hidden="1">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45" hidden="1">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45" hidden="1">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45" hidden="1">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45" hidden="1">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45" hidden="1">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45" hidden="1">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45" hidden="1">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45" hidden="1">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45" hidden="1">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45" hidden="1">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45" hidden="1">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45" hidden="1">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45" hidden="1">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45" hidden="1">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45" hidden="1">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45" hidden="1">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45" hidden="1">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45" hidden="1">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45" hidden="1">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0">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1">IF(AND(C357="Smelter not listed",OR(LEN(D357)=0,LEN(E357)=0)),1,0)</f>
        <v>0</v>
      </c>
      <c r="AB357" s="211" t="str">
        <f t="shared" ref="AB357:AB387" si="52">B357&amp;C357</f>
        <v/>
      </c>
    </row>
    <row r="358" spans="1:28" s="210" customFormat="1" ht="20.45" hidden="1">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45" hidden="1">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45" hidden="1">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45" hidden="1">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45" hidden="1">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45" hidden="1">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45" hidden="1">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45" hidden="1">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45" hidden="1">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45" hidden="1">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45" hidden="1">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45" hidden="1">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45" hidden="1">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45" hidden="1">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45" hidden="1">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45" hidden="1">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45" hidden="1">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45" hidden="1">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45" hidden="1">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45" hidden="1">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45" hidden="1">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45" hidden="1">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45" hidden="1">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45" hidden="1">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45" hidden="1">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45" hidden="1">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45" hidden="1">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45" hidden="1">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45" hidden="1">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45" hidden="1">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45" hidden="1">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3">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4">IF(AND(C388="Smelter not listed",OR(LEN(D388)=0,LEN(E388)=0)),1,0)</f>
        <v>0</v>
      </c>
      <c r="AB388" s="211" t="str">
        <f t="shared" ref="AB388" si="55">B388&amp;C388</f>
        <v/>
      </c>
    </row>
    <row r="389" spans="1:28" s="210" customFormat="1" ht="20.45" hidden="1">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6">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57">IF(AND(C389="Smelter not listed",OR(LEN(D389)=0,LEN(E389)=0)),1,0)</f>
        <v>0</v>
      </c>
      <c r="AB389" s="211" t="str">
        <f t="shared" ref="AB389:AB420" si="58">B389&amp;C389</f>
        <v/>
      </c>
    </row>
    <row r="390" spans="1:28" s="210" customFormat="1" ht="20.45" hidden="1">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45" hidden="1">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45" hidden="1">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45" hidden="1">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45" hidden="1">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45" hidden="1">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45" hidden="1">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45" hidden="1">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45" hidden="1">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45" hidden="1">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45" hidden="1">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45" hidden="1">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45" hidden="1">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45" hidden="1">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45" hidden="1">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45" hidden="1">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45" hidden="1">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45" hidden="1">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45" hidden="1">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45" hidden="1">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45" hidden="1">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45" hidden="1">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45" hidden="1">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45" hidden="1">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45" hidden="1">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45" hidden="1">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45" hidden="1">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45" hidden="1">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45" hidden="1">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45" hidden="1">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45" hidden="1">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45" hidden="1">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59">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0">IF(AND(C421="Smelter not listed",OR(LEN(D421)=0,LEN(E421)=0)),1,0)</f>
        <v>0</v>
      </c>
      <c r="AB421" s="211" t="str">
        <f t="shared" ref="AB421:AB451" si="61">B421&amp;C421</f>
        <v/>
      </c>
    </row>
    <row r="422" spans="1:28" s="210" customFormat="1" ht="20.45" hidden="1">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45" hidden="1">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45" hidden="1">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45" hidden="1">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45" hidden="1">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45" hidden="1">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45" hidden="1">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45" hidden="1">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45" hidden="1">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45" hidden="1">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45" hidden="1">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45" hidden="1">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45" hidden="1">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45" hidden="1">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45" hidden="1">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45" hidden="1">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45" hidden="1">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45" hidden="1">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45" hidden="1">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45" hidden="1">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45" hidden="1">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45" hidden="1">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45" hidden="1">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45" hidden="1">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45" hidden="1">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45" hidden="1">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45" hidden="1">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45" hidden="1">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45" hidden="1">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45" hidden="1">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45" hidden="1">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2">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3">IF(AND(C452="Smelter not listed",OR(LEN(D452)=0,LEN(E452)=0)),1,0)</f>
        <v>0</v>
      </c>
      <c r="AB452" s="211" t="str">
        <f t="shared" ref="AB452" si="64">B452&amp;C452</f>
        <v/>
      </c>
    </row>
    <row r="453" spans="1:28" s="210" customFormat="1" ht="20.45" hidden="1">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5">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6">IF(AND(C453="Smelter not listed",OR(LEN(D453)=0,LEN(E453)=0)),1,0)</f>
        <v>0</v>
      </c>
      <c r="AB453" s="211" t="str">
        <f t="shared" ref="AB453:AB484" si="67">B453&amp;C453</f>
        <v/>
      </c>
    </row>
    <row r="454" spans="1:28" s="210" customFormat="1" ht="20.45" hidden="1">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45" hidden="1">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45" hidden="1">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45" hidden="1">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45" hidden="1">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45" hidden="1">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45" hidden="1">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45" hidden="1">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45" hidden="1">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45" hidden="1">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45" hidden="1">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45" hidden="1">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45" hidden="1">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45" hidden="1">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45" hidden="1">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45" hidden="1">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45" hidden="1">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45" hidden="1">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45" hidden="1">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45" hidden="1">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45" hidden="1">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45" hidden="1">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45" hidden="1">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45" hidden="1">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45" hidden="1">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45" hidden="1">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45" hidden="1">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45" hidden="1">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45" hidden="1">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45" hidden="1">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45" hidden="1">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45" hidden="1">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68">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69">IF(AND(C485="Smelter not listed",OR(LEN(D485)=0,LEN(E485)=0)),1,0)</f>
        <v>0</v>
      </c>
      <c r="AB485" s="211" t="str">
        <f t="shared" ref="AB485:AB515" si="70">B485&amp;C485</f>
        <v/>
      </c>
    </row>
    <row r="486" spans="1:28" s="210" customFormat="1" ht="20.45" hidden="1">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45" hidden="1">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45" hidden="1">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45" hidden="1">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45" hidden="1">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45" hidden="1">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45" hidden="1">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45" hidden="1">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45" hidden="1">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45" hidden="1">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45" hidden="1">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45" hidden="1">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45" hidden="1">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45" hidden="1">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45" hidden="1">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45" hidden="1">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45" hidden="1">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45" hidden="1">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45" hidden="1">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45" hidden="1">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45" hidden="1">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45" hidden="1">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45" hidden="1">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45" hidden="1">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45" hidden="1">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45" hidden="1">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45" hidden="1">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45" hidden="1">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45" hidden="1">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45" hidden="1">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45" hidden="1">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1">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2">IF(AND(C516="Smelter not listed",OR(LEN(D516)=0,LEN(E516)=0)),1,0)</f>
        <v>0</v>
      </c>
      <c r="AB516" s="211" t="str">
        <f t="shared" ref="AB516" si="73">B516&amp;C516</f>
        <v/>
      </c>
    </row>
    <row r="517" spans="1:28" s="210" customFormat="1" ht="20.45" hidden="1">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4">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5">IF(AND(C517="Smelter not listed",OR(LEN(D517)=0,LEN(E517)=0)),1,0)</f>
        <v>0</v>
      </c>
      <c r="AB517" s="211" t="str">
        <f t="shared" ref="AB517:AB548" si="76">B517&amp;C517</f>
        <v/>
      </c>
    </row>
    <row r="518" spans="1:28" s="210" customFormat="1" ht="20.45" hidden="1">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45" hidden="1">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45" hidden="1">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45" hidden="1">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45" hidden="1">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45" hidden="1">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45" hidden="1">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45" hidden="1">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45" hidden="1">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45" hidden="1">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45" hidden="1">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45" hidden="1">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45" hidden="1">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45" hidden="1">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45" hidden="1">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45" hidden="1">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45" hidden="1">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45" hidden="1">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45" hidden="1">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45" hidden="1">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45" hidden="1">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45" hidden="1">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45" hidden="1">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45" hidden="1">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45" hidden="1">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45" hidden="1">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45" hidden="1">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45" hidden="1">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45" hidden="1">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45" hidden="1">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45" hidden="1">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45" hidden="1">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77">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78">IF(AND(C549="Smelter not listed",OR(LEN(D549)=0,LEN(E549)=0)),1,0)</f>
        <v>0</v>
      </c>
      <c r="AB549" s="211" t="str">
        <f t="shared" ref="AB549:AB579" si="79">B549&amp;C549</f>
        <v/>
      </c>
    </row>
    <row r="550" spans="1:28" s="210" customFormat="1" ht="20.45" hidden="1">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45" hidden="1">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45" hidden="1">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45" hidden="1">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45" hidden="1">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45" hidden="1">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45" hidden="1">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45" hidden="1">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45" hidden="1">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45" hidden="1">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45" hidden="1">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45" hidden="1">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45" hidden="1">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45" hidden="1">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45" hidden="1">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45" hidden="1">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45" hidden="1">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45" hidden="1">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45" hidden="1">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45" hidden="1">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45" hidden="1">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45" hidden="1">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45" hidden="1">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45" hidden="1">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45" hidden="1">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45" hidden="1">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45" hidden="1">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45" hidden="1">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45" hidden="1">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45" hidden="1">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45" hidden="1">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0">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1">IF(AND(C580="Smelter not listed",OR(LEN(D580)=0,LEN(E580)=0)),1,0)</f>
        <v>0</v>
      </c>
      <c r="AB580" s="211" t="str">
        <f t="shared" ref="AB580" si="82">B580&amp;C580</f>
        <v/>
      </c>
    </row>
    <row r="581" spans="1:28" s="210" customFormat="1" ht="20.45" hidden="1">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45" hidden="1">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45" hidden="1">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45" hidden="1">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45" hidden="1">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3">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4">IF(AND(C585="Smelter not listed",OR(LEN(D585)=0,LEN(E585)=0)),1,0)</f>
        <v>0</v>
      </c>
      <c r="AB585" s="211" t="str">
        <f t="shared" ref="AB585" si="85">B585&amp;C585</f>
        <v/>
      </c>
    </row>
    <row r="586" spans="1:28" s="210" customFormat="1" ht="20.45" hidden="1">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6">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87">IF(AND(C586="Smelter not listed",OR(LEN(D586)=0,LEN(E586)=0)),1,0)</f>
        <v>0</v>
      </c>
      <c r="AB586" s="211" t="str">
        <f t="shared" ref="AB586:AB633" si="88">B586&amp;C586</f>
        <v/>
      </c>
    </row>
    <row r="587" spans="1:28" s="210" customFormat="1" ht="20.45" hidden="1">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45" hidden="1">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45" hidden="1">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45" hidden="1">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45" hidden="1">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45" hidden="1">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45" hidden="1">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45" hidden="1">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45" hidden="1">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45" hidden="1">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45" hidden="1">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45" hidden="1">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45" hidden="1">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45" hidden="1">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45" hidden="1">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45" hidden="1">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45" hidden="1">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45" hidden="1">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45" hidden="1">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45" hidden="1">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45" hidden="1">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45" hidden="1">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45" hidden="1">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45" hidden="1">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45" hidden="1">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45" hidden="1">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45" hidden="1">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45" hidden="1">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45" hidden="1">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45" hidden="1">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45" hidden="1">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45" hidden="1">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45" hidden="1">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45" hidden="1">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45" hidden="1">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45" hidden="1">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45" hidden="1">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45" hidden="1">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45" hidden="1">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45" hidden="1">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45" hidden="1">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45" hidden="1">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45" hidden="1">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45" hidden="1">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45" hidden="1">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45" hidden="1">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45" hidden="1">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45" hidden="1">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89">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0">IF(AND(C634="Smelter not listed",OR(LEN(D634)=0,LEN(E634)=0)),1,0)</f>
        <v>0</v>
      </c>
      <c r="AB634" s="211" t="str">
        <f t="shared" ref="AB634" si="91">B634&amp;C634</f>
        <v/>
      </c>
    </row>
    <row r="635" spans="1:28" s="210" customFormat="1" ht="20.45" hidden="1">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2">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3">IF(AND(C635="Smelter not listed",OR(LEN(D635)=0,LEN(E635)=0)),1,0)</f>
        <v>0</v>
      </c>
      <c r="AB635" s="211" t="str">
        <f t="shared" ref="AB635:AB666" si="94">B635&amp;C635</f>
        <v/>
      </c>
    </row>
    <row r="636" spans="1:28" s="210" customFormat="1" ht="20.45" hidden="1">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45" hidden="1">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45" hidden="1">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45" hidden="1">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45" hidden="1">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45" hidden="1">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45" hidden="1">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45" hidden="1">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45" hidden="1">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45" hidden="1">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45" hidden="1">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45" hidden="1">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45" hidden="1">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45" hidden="1">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45" hidden="1">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45" hidden="1">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45" hidden="1">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45" hidden="1">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45" hidden="1">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45" hidden="1">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45" hidden="1">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45" hidden="1">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45" hidden="1">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45" hidden="1">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45" hidden="1">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45" hidden="1">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45" hidden="1">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45" hidden="1">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45" hidden="1">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45" hidden="1">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45" hidden="1">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45" hidden="1">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5">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6">IF(AND(C667="Smelter not listed",OR(LEN(D667)=0,LEN(E667)=0)),1,0)</f>
        <v>0</v>
      </c>
      <c r="AB667" s="211" t="str">
        <f t="shared" ref="AB667:AB697" si="97">B667&amp;C667</f>
        <v/>
      </c>
    </row>
    <row r="668" spans="1:28" s="210" customFormat="1" ht="20.45" hidden="1">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45" hidden="1">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45" hidden="1">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45" hidden="1">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45" hidden="1">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45" hidden="1">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45" hidden="1">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45" hidden="1">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45" hidden="1">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45" hidden="1">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45" hidden="1">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45" hidden="1">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45" hidden="1">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45" hidden="1">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45" hidden="1">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45" hidden="1">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45" hidden="1">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45" hidden="1">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45" hidden="1">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45" hidden="1">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45" hidden="1">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45" hidden="1">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45" hidden="1">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45" hidden="1">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45" hidden="1">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45" hidden="1">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45" hidden="1">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45" hidden="1">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45" hidden="1">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45" hidden="1">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45" hidden="1">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98">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99">IF(AND(C698="Smelter not listed",OR(LEN(D698)=0,LEN(E698)=0)),1,0)</f>
        <v>0</v>
      </c>
      <c r="AB698" s="211" t="str">
        <f t="shared" ref="AB698" si="100">B698&amp;C698</f>
        <v/>
      </c>
    </row>
    <row r="699" spans="1:28" s="210" customFormat="1" ht="20.45" hidden="1">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1">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2">IF(AND(C699="Smelter not listed",OR(LEN(D699)=0,LEN(E699)=0)),1,0)</f>
        <v>0</v>
      </c>
      <c r="AB699" s="211" t="str">
        <f t="shared" ref="AB699:AB730" si="103">B699&amp;C699</f>
        <v/>
      </c>
    </row>
    <row r="700" spans="1:28" s="210" customFormat="1" ht="20.45" hidden="1">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45" hidden="1">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45" hidden="1">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45" hidden="1">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45" hidden="1">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45" hidden="1">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45" hidden="1">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45" hidden="1">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45" hidden="1">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45" hidden="1">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45" hidden="1">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45" hidden="1">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45" hidden="1">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45" hidden="1">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45" hidden="1">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45" hidden="1">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45" hidden="1">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45" hidden="1">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45" hidden="1">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45" hidden="1">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45" hidden="1">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45" hidden="1">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45" hidden="1">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45" hidden="1">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45" hidden="1">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45" hidden="1">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45" hidden="1">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45" hidden="1">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45" hidden="1">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45" hidden="1">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45" hidden="1">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45" hidden="1">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4">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5">IF(AND(C731="Smelter not listed",OR(LEN(D731)=0,LEN(E731)=0)),1,0)</f>
        <v>0</v>
      </c>
      <c r="AB731" s="211" t="str">
        <f t="shared" ref="AB731:AB761" si="106">B731&amp;C731</f>
        <v/>
      </c>
    </row>
    <row r="732" spans="1:28" s="210" customFormat="1" ht="20.45" hidden="1">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45" hidden="1">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45" hidden="1">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45" hidden="1">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45" hidden="1">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45" hidden="1">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45" hidden="1">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45" hidden="1">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45" hidden="1">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45" hidden="1">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45" hidden="1">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45" hidden="1">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45" hidden="1">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45" hidden="1">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45" hidden="1">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45" hidden="1">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45" hidden="1">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45" hidden="1">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45" hidden="1">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45" hidden="1">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45" hidden="1">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45" hidden="1">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45" hidden="1">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45" hidden="1">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45" hidden="1">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45" hidden="1">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45" hidden="1">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45" hidden="1">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45" hidden="1">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45" hidden="1">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45" hidden="1">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07">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08">IF(AND(C762="Smelter not listed",OR(LEN(D762)=0,LEN(E762)=0)),1,0)</f>
        <v>0</v>
      </c>
      <c r="AB762" s="211" t="str">
        <f t="shared" ref="AB762" si="109">B762&amp;C762</f>
        <v/>
      </c>
    </row>
    <row r="763" spans="1:28" s="210" customFormat="1" ht="20.45" hidden="1">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0">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1">IF(AND(C763="Smelter not listed",OR(LEN(D763)=0,LEN(E763)=0)),1,0)</f>
        <v>0</v>
      </c>
      <c r="AB763" s="211" t="str">
        <f t="shared" ref="AB763:AB794" si="112">B763&amp;C763</f>
        <v/>
      </c>
    </row>
    <row r="764" spans="1:28" s="210" customFormat="1" ht="20.45" hidden="1">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45" hidden="1">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45" hidden="1">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45" hidden="1">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45" hidden="1">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45" hidden="1">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45" hidden="1">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45" hidden="1">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45" hidden="1">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45" hidden="1">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45" hidden="1">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45" hidden="1">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45" hidden="1">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45" hidden="1">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45" hidden="1">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45" hidden="1">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45" hidden="1">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45" hidden="1">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45" hidden="1">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45" hidden="1">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45" hidden="1">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45" hidden="1">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45" hidden="1">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45" hidden="1">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45" hidden="1">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45" hidden="1">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45" hidden="1">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45" hidden="1">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45" hidden="1">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45" hidden="1">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45" hidden="1">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45" hidden="1">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3">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4">IF(AND(C795="Smelter not listed",OR(LEN(D795)=0,LEN(E795)=0)),1,0)</f>
        <v>0</v>
      </c>
      <c r="AB795" s="211" t="str">
        <f t="shared" ref="AB795:AB825" si="115">B795&amp;C795</f>
        <v/>
      </c>
    </row>
    <row r="796" spans="1:28" s="210" customFormat="1" ht="20.45" hidden="1">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45" hidden="1">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45" hidden="1">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45" hidden="1">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45" hidden="1">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45" hidden="1">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45" hidden="1">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45" hidden="1">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45" hidden="1">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45" hidden="1">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45" hidden="1">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45" hidden="1">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45" hidden="1">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45" hidden="1">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45" hidden="1">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45" hidden="1">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45" hidden="1">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45" hidden="1">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45" hidden="1">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45" hidden="1">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45" hidden="1">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45" hidden="1">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45" hidden="1">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45" hidden="1">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45" hidden="1">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45" hidden="1">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45" hidden="1">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45" hidden="1">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45" hidden="1">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45" hidden="1">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45" hidden="1">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6">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17">IF(AND(C826="Smelter not listed",OR(LEN(D826)=0,LEN(E826)=0)),1,0)</f>
        <v>0</v>
      </c>
      <c r="AB826" s="211" t="str">
        <f t="shared" ref="AB826" si="118">B826&amp;C826</f>
        <v/>
      </c>
    </row>
    <row r="827" spans="1:28" s="210" customFormat="1" ht="20.45" hidden="1">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19">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0">IF(AND(C827="Smelter not listed",OR(LEN(D827)=0,LEN(E827)=0)),1,0)</f>
        <v>0</v>
      </c>
      <c r="AB827" s="211" t="str">
        <f t="shared" ref="AB827:AB858" si="121">B827&amp;C827</f>
        <v/>
      </c>
    </row>
    <row r="828" spans="1:28" s="210" customFormat="1" ht="20.45" hidden="1">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45" hidden="1">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45" hidden="1">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45" hidden="1">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45" hidden="1">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45" hidden="1">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45" hidden="1">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45" hidden="1">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45" hidden="1">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45" hidden="1">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45" hidden="1">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45" hidden="1">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45" hidden="1">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45" hidden="1">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45" hidden="1">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45" hidden="1">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45" hidden="1">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45" hidden="1">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45" hidden="1">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45" hidden="1">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45" hidden="1">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45" hidden="1">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45" hidden="1">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45" hidden="1">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45" hidden="1">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45" hidden="1">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45" hidden="1">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45" hidden="1">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45" hidden="1">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45" hidden="1">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45" hidden="1">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45" hidden="1">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2">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3">IF(AND(C859="Smelter not listed",OR(LEN(D859)=0,LEN(E859)=0)),1,0)</f>
        <v>0</v>
      </c>
      <c r="AB859" s="211" t="str">
        <f t="shared" ref="AB859:AB889" si="124">B859&amp;C859</f>
        <v/>
      </c>
    </row>
    <row r="860" spans="1:28" s="210" customFormat="1" ht="20.45" hidden="1">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45" hidden="1">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45" hidden="1">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45" hidden="1">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45" hidden="1">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45" hidden="1">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45" hidden="1">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45" hidden="1">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45" hidden="1">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45" hidden="1">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45" hidden="1">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45" hidden="1">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45" hidden="1">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45" hidden="1">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45" hidden="1">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45" hidden="1">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45" hidden="1">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45" hidden="1">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45" hidden="1">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45" hidden="1">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45" hidden="1">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45" hidden="1">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45" hidden="1">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45" hidden="1">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45" hidden="1">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45" hidden="1">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45" hidden="1">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45" hidden="1">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45" hidden="1">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45" hidden="1">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45" hidden="1">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5">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6">IF(AND(C890="Smelter not listed",OR(LEN(D890)=0,LEN(E890)=0)),1,0)</f>
        <v>0</v>
      </c>
      <c r="AB890" s="211" t="str">
        <f t="shared" ref="AB890" si="127">B890&amp;C890</f>
        <v/>
      </c>
    </row>
    <row r="891" spans="1:28" s="210" customFormat="1" ht="20.45" hidden="1">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28">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29">IF(AND(C891="Smelter not listed",OR(LEN(D891)=0,LEN(E891)=0)),1,0)</f>
        <v>0</v>
      </c>
      <c r="AB891" s="211" t="str">
        <f t="shared" ref="AB891:AB922" si="130">B891&amp;C891</f>
        <v/>
      </c>
    </row>
    <row r="892" spans="1:28" s="210" customFormat="1" ht="20.45" hidden="1">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45" hidden="1">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45" hidden="1">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45" hidden="1">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45" hidden="1">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45" hidden="1">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45" hidden="1">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45" hidden="1">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45" hidden="1">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45" hidden="1">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45" hidden="1">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45" hidden="1">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45" hidden="1">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45" hidden="1">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45" hidden="1">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45" hidden="1">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45" hidden="1">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45" hidden="1">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45" hidden="1">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45" hidden="1">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45" hidden="1">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45" hidden="1">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45" hidden="1">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45" hidden="1">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45" hidden="1">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45" hidden="1">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45" hidden="1">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45" hidden="1">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45" hidden="1">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45" hidden="1">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45" hidden="1">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45" hidden="1">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1">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2">IF(AND(C923="Smelter not listed",OR(LEN(D923)=0,LEN(E923)=0)),1,0)</f>
        <v>0</v>
      </c>
      <c r="AB923" s="211" t="str">
        <f t="shared" ref="AB923:AB953" si="133">B923&amp;C923</f>
        <v/>
      </c>
    </row>
    <row r="924" spans="1:28" s="210" customFormat="1" ht="20.45" hidden="1">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45" hidden="1">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45" hidden="1">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45" hidden="1">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45" hidden="1">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45" hidden="1">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45" hidden="1">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45" hidden="1">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45" hidden="1">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45" hidden="1">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45" hidden="1">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45" hidden="1">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45" hidden="1">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45" hidden="1">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45" hidden="1">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45" hidden="1">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45" hidden="1">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45" hidden="1">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45" hidden="1">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45" hidden="1">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45" hidden="1">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45" hidden="1">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45" hidden="1">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45" hidden="1">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45" hidden="1">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45" hidden="1">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45" hidden="1">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45" hidden="1">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45" hidden="1">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45" hidden="1">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45" hidden="1">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4">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5">IF(AND(C954="Smelter not listed",OR(LEN(D954)=0,LEN(E954)=0)),1,0)</f>
        <v>0</v>
      </c>
      <c r="AB954" s="211" t="str">
        <f t="shared" ref="AB954" si="136">B954&amp;C954</f>
        <v/>
      </c>
    </row>
    <row r="955" spans="1:28" s="210" customFormat="1" ht="20.45" hidden="1">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37">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38">IF(AND(C955="Smelter not listed",OR(LEN(D955)=0,LEN(E955)=0)),1,0)</f>
        <v>0</v>
      </c>
      <c r="AB955" s="211" t="str">
        <f t="shared" ref="AB955:AB986" si="139">B955&amp;C955</f>
        <v/>
      </c>
    </row>
    <row r="956" spans="1:28" s="210" customFormat="1" ht="20.45" hidden="1">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45" hidden="1">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45" hidden="1">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45" hidden="1">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45" hidden="1">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45" hidden="1">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45" hidden="1">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45" hidden="1">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45" hidden="1">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45" hidden="1">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45" hidden="1">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45" hidden="1">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45" hidden="1">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45" hidden="1">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45" hidden="1">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45" hidden="1">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45" hidden="1">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45" hidden="1">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45" hidden="1">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45" hidden="1">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45" hidden="1">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45" hidden="1">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45" hidden="1">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45" hidden="1">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45" hidden="1">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45" hidden="1">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45" hidden="1">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45" hidden="1">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45" hidden="1">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45" hidden="1">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45" hidden="1">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45" hidden="1">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0">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1">IF(AND(C987="Smelter not listed",OR(LEN(D987)=0,LEN(E987)=0)),1,0)</f>
        <v>0</v>
      </c>
      <c r="AB987" s="211" t="str">
        <f t="shared" ref="AB987:AB1017" si="142">B987&amp;C987</f>
        <v/>
      </c>
    </row>
    <row r="988" spans="1:28" s="210" customFormat="1" ht="20.45" hidden="1">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45" hidden="1">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45" hidden="1">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45" hidden="1">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45" hidden="1">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45" hidden="1">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45" hidden="1">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45" hidden="1">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45" hidden="1">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45" hidden="1">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45" hidden="1">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45" hidden="1">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45" hidden="1">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45" hidden="1">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45" hidden="1">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45" hidden="1">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45" hidden="1">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45" hidden="1">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45" hidden="1">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45" hidden="1">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45" hidden="1">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45" hidden="1">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45" hidden="1">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45" hidden="1">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45" hidden="1">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45" hidden="1">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45" hidden="1">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45" hidden="1">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45" hidden="1">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45" hidden="1">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45" hidden="1">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3">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4">IF(AND(C1018="Smelter not listed",OR(LEN(D1018)=0,LEN(E1018)=0)),1,0)</f>
        <v>0</v>
      </c>
      <c r="AB1018" s="211" t="str">
        <f t="shared" ref="AB1018" si="145">B1018&amp;C1018</f>
        <v/>
      </c>
    </row>
    <row r="1019" spans="1:28" s="210" customFormat="1" ht="20.45" hidden="1">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6">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47">IF(AND(C1019="Smelter not listed",OR(LEN(D1019)=0,LEN(E1019)=0)),1,0)</f>
        <v>0</v>
      </c>
      <c r="AB1019" s="211" t="str">
        <f t="shared" ref="AB1019:AB1050" si="148">B1019&amp;C1019</f>
        <v/>
      </c>
    </row>
    <row r="1020" spans="1:28" s="210" customFormat="1" ht="20.45" hidden="1">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45" hidden="1">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45" hidden="1">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45" hidden="1">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45" hidden="1">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45" hidden="1">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45" hidden="1">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45" hidden="1">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45" hidden="1">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45" hidden="1">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45" hidden="1">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45" hidden="1">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45" hidden="1">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45" hidden="1">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45" hidden="1">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45" hidden="1">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45" hidden="1">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45" hidden="1">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45" hidden="1">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45" hidden="1">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45" hidden="1">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45" hidden="1">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45" hidden="1">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45" hidden="1">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45" hidden="1">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45" hidden="1">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45" hidden="1">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45" hidden="1">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45" hidden="1">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45" hidden="1">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45" hidden="1">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45" hidden="1">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49">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0">IF(AND(C1051="Smelter not listed",OR(LEN(D1051)=0,LEN(E1051)=0)),1,0)</f>
        <v>0</v>
      </c>
      <c r="AB1051" s="211" t="str">
        <f t="shared" ref="AB1051:AB1081" si="151">B1051&amp;C1051</f>
        <v/>
      </c>
    </row>
    <row r="1052" spans="1:28" s="210" customFormat="1" ht="20.45" hidden="1">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45" hidden="1">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45" hidden="1">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45" hidden="1">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45" hidden="1">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45" hidden="1">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45" hidden="1">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45" hidden="1">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45" hidden="1">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45" hidden="1">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45" hidden="1">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45" hidden="1">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45" hidden="1">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45" hidden="1">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45" hidden="1">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45" hidden="1">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45" hidden="1">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45" hidden="1">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45" hidden="1">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45" hidden="1">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45" hidden="1">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45" hidden="1">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45" hidden="1">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45" hidden="1">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45" hidden="1">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45" hidden="1">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45" hidden="1">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45" hidden="1">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45" hidden="1">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45" hidden="1">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45" hidden="1">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2">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3">IF(AND(C1082="Smelter not listed",OR(LEN(D1082)=0,LEN(E1082)=0)),1,0)</f>
        <v>0</v>
      </c>
      <c r="AB1082" s="211" t="str">
        <f t="shared" ref="AB1082" si="154">B1082&amp;C1082</f>
        <v/>
      </c>
    </row>
    <row r="1083" spans="1:28" s="210" customFormat="1" ht="20.45" hidden="1">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5">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6">IF(AND(C1083="Smelter not listed",OR(LEN(D1083)=0,LEN(E1083)=0)),1,0)</f>
        <v>0</v>
      </c>
      <c r="AB1083" s="211" t="str">
        <f t="shared" ref="AB1083:AB1114" si="157">B1083&amp;C1083</f>
        <v/>
      </c>
    </row>
    <row r="1084" spans="1:28" s="210" customFormat="1" ht="20.45" hidden="1">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45" hidden="1">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45" hidden="1">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45" hidden="1">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45" hidden="1">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45" hidden="1">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45" hidden="1">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45" hidden="1">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45" hidden="1">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45" hidden="1">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45" hidden="1">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45" hidden="1">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45" hidden="1">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45" hidden="1">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45" hidden="1">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45" hidden="1">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45" hidden="1">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45" hidden="1">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45" hidden="1">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45" hidden="1">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45" hidden="1">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45" hidden="1">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45" hidden="1">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45" hidden="1">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45" hidden="1">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45" hidden="1">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45" hidden="1">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45" hidden="1">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45" hidden="1">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45" hidden="1">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45" hidden="1">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45" hidden="1">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58">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59">IF(AND(C1115="Smelter not listed",OR(LEN(D1115)=0,LEN(E1115)=0)),1,0)</f>
        <v>0</v>
      </c>
      <c r="AB1115" s="211" t="str">
        <f t="shared" ref="AB1115:AB1145" si="160">B1115&amp;C1115</f>
        <v/>
      </c>
    </row>
    <row r="1116" spans="1:28" s="210" customFormat="1" ht="20.45" hidden="1">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45" hidden="1">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45" hidden="1">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45" hidden="1">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45" hidden="1">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45" hidden="1">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45" hidden="1">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45" hidden="1">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45" hidden="1">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45" hidden="1">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45" hidden="1">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45" hidden="1">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45" hidden="1">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45" hidden="1">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45" hidden="1">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45" hidden="1">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45" hidden="1">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45" hidden="1">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45" hidden="1">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45" hidden="1">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45" hidden="1">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45" hidden="1">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45" hidden="1">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45" hidden="1">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45" hidden="1">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45" hidden="1">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45" hidden="1">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45" hidden="1">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45" hidden="1">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45" hidden="1">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45" hidden="1">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1">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2">IF(AND(C1146="Smelter not listed",OR(LEN(D1146)=0,LEN(E1146)=0)),1,0)</f>
        <v>0</v>
      </c>
      <c r="AB1146" s="211" t="str">
        <f t="shared" ref="AB1146" si="163">B1146&amp;C1146</f>
        <v/>
      </c>
    </row>
    <row r="1147" spans="1:28" s="210" customFormat="1" ht="20.45" hidden="1">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4">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5">IF(AND(C1147="Smelter not listed",OR(LEN(D1147)=0,LEN(E1147)=0)),1,0)</f>
        <v>0</v>
      </c>
      <c r="AB1147" s="211" t="str">
        <f t="shared" ref="AB1147:AB1178" si="166">B1147&amp;C1147</f>
        <v/>
      </c>
    </row>
    <row r="1148" spans="1:28" s="210" customFormat="1" ht="20.45" hidden="1">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45" hidden="1">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45" hidden="1">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45" hidden="1">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45" hidden="1">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45" hidden="1">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45" hidden="1">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45" hidden="1">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45" hidden="1">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45" hidden="1">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45" hidden="1">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45" hidden="1">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45" hidden="1">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45" hidden="1">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45" hidden="1">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45" hidden="1">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45" hidden="1">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45" hidden="1">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45" hidden="1">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45" hidden="1">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45" hidden="1">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45" hidden="1">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45" hidden="1">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45" hidden="1">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45" hidden="1">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45" hidden="1">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45" hidden="1">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45" hidden="1">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45" hidden="1">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45" hidden="1">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45" hidden="1">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45" hidden="1">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67">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68">IF(AND(C1179="Smelter not listed",OR(LEN(D1179)=0,LEN(E1179)=0)),1,0)</f>
        <v>0</v>
      </c>
      <c r="AB1179" s="211" t="str">
        <f t="shared" ref="AB1179:AB1209" si="169">B1179&amp;C1179</f>
        <v/>
      </c>
    </row>
    <row r="1180" spans="1:28" s="210" customFormat="1" ht="20.45" hidden="1">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45" hidden="1">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45" hidden="1">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45" hidden="1">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45" hidden="1">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45" hidden="1">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45" hidden="1">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45" hidden="1">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45" hidden="1">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45" hidden="1">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45" hidden="1">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45" hidden="1">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45" hidden="1">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45" hidden="1">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45" hidden="1">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45" hidden="1">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45" hidden="1">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45" hidden="1">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45" hidden="1">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45" hidden="1">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45" hidden="1">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45" hidden="1">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45" hidden="1">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45" hidden="1">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45" hidden="1">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45" hidden="1">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45" hidden="1">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45" hidden="1">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45" hidden="1">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45" hidden="1">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45" hidden="1">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0">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1">IF(AND(C1210="Smelter not listed",OR(LEN(D1210)=0,LEN(E1210)=0)),1,0)</f>
        <v>0</v>
      </c>
      <c r="AB1210" s="211" t="str">
        <f t="shared" ref="AB1210" si="172">B1210&amp;C1210</f>
        <v/>
      </c>
    </row>
    <row r="1211" spans="1:28" s="210" customFormat="1" ht="20.45" hidden="1">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3">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4">IF(AND(C1211="Smelter not listed",OR(LEN(D1211)=0,LEN(E1211)=0)),1,0)</f>
        <v>0</v>
      </c>
      <c r="AB1211" s="211" t="str">
        <f t="shared" ref="AB1211:AB1242" si="175">B1211&amp;C1211</f>
        <v/>
      </c>
    </row>
    <row r="1212" spans="1:28" s="210" customFormat="1" ht="20.45" hidden="1">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45" hidden="1">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45" hidden="1">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45" hidden="1">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45" hidden="1">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45" hidden="1">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45" hidden="1">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45" hidden="1">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45" hidden="1">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45" hidden="1">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45" hidden="1">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45" hidden="1">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45" hidden="1">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45" hidden="1">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45" hidden="1">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45" hidden="1">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45" hidden="1">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45" hidden="1">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45" hidden="1">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45" hidden="1">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45" hidden="1">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45" hidden="1">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45" hidden="1">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45" hidden="1">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45" hidden="1">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45" hidden="1">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45" hidden="1">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45" hidden="1">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45" hidden="1">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45" hidden="1">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45" hidden="1">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45" hidden="1">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6">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77">IF(AND(C1243="Smelter not listed",OR(LEN(D1243)=0,LEN(E1243)=0)),1,0)</f>
        <v>0</v>
      </c>
      <c r="AB1243" s="211" t="str">
        <f t="shared" ref="AB1243:AB1273" si="178">B1243&amp;C1243</f>
        <v/>
      </c>
    </row>
    <row r="1244" spans="1:28" s="210" customFormat="1" ht="20.45" hidden="1">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45" hidden="1">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45" hidden="1">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45" hidden="1">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45" hidden="1">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45" hidden="1">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45" hidden="1">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45" hidden="1">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45" hidden="1">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45" hidden="1">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45" hidden="1">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45" hidden="1">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45" hidden="1">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45" hidden="1">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45" hidden="1">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45" hidden="1">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45" hidden="1">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45" hidden="1">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45" hidden="1">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45" hidden="1">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45" hidden="1">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45" hidden="1">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45" hidden="1">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45" hidden="1">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45" hidden="1">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45" hidden="1">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45" hidden="1">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45" hidden="1">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45" hidden="1">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45" hidden="1">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45" hidden="1">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79">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0">IF(AND(C1274="Smelter not listed",OR(LEN(D1274)=0,LEN(E1274)=0)),1,0)</f>
        <v>0</v>
      </c>
      <c r="AB1274" s="211" t="str">
        <f t="shared" ref="AB1274" si="181">B1274&amp;C1274</f>
        <v/>
      </c>
    </row>
    <row r="1275" spans="1:28" s="210" customFormat="1" ht="20.45" hidden="1">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2">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3">IF(AND(C1275="Smelter not listed",OR(LEN(D1275)=0,LEN(E1275)=0)),1,0)</f>
        <v>0</v>
      </c>
      <c r="AB1275" s="211" t="str">
        <f t="shared" ref="AB1275:AB1306" si="184">B1275&amp;C1275</f>
        <v/>
      </c>
    </row>
    <row r="1276" spans="1:28" s="210" customFormat="1" ht="20.45" hidden="1">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45" hidden="1">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45" hidden="1">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45" hidden="1">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45" hidden="1">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45" hidden="1">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45" hidden="1">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45" hidden="1">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45" hidden="1">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45" hidden="1">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45" hidden="1">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45" hidden="1">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45" hidden="1">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45" hidden="1">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45" hidden="1">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45" hidden="1">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45" hidden="1">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45" hidden="1">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45" hidden="1">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45" hidden="1">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45" hidden="1">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45" hidden="1">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45" hidden="1">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45" hidden="1">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45" hidden="1">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45" hidden="1">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45" hidden="1">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45" hidden="1">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45" hidden="1">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45" hidden="1">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45" hidden="1">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45" hidden="1">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5">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6">IF(AND(C1307="Smelter not listed",OR(LEN(D1307)=0,LEN(E1307)=0)),1,0)</f>
        <v>0</v>
      </c>
      <c r="AB1307" s="211" t="str">
        <f t="shared" ref="AB1307:AB1337" si="187">B1307&amp;C1307</f>
        <v/>
      </c>
    </row>
    <row r="1308" spans="1:28" s="210" customFormat="1" ht="20.45" hidden="1">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45" hidden="1">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45" hidden="1">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45" hidden="1">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45" hidden="1">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45" hidden="1">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45" hidden="1">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45" hidden="1">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45" hidden="1">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45" hidden="1">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45" hidden="1">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45" hidden="1">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45" hidden="1">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45" hidden="1">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45" hidden="1">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45" hidden="1">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45" hidden="1">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45" hidden="1">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45" hidden="1">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45" hidden="1">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45" hidden="1">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45" hidden="1">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45" hidden="1">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45" hidden="1">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45" hidden="1">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45" hidden="1">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45" hidden="1">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45" hidden="1">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45" hidden="1">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45" hidden="1">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45" hidden="1">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88">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89">IF(AND(C1338="Smelter not listed",OR(LEN(D1338)=0,LEN(E1338)=0)),1,0)</f>
        <v>0</v>
      </c>
      <c r="AB1338" s="211" t="str">
        <f t="shared" ref="AB1338" si="190">B1338&amp;C1338</f>
        <v/>
      </c>
    </row>
    <row r="1339" spans="1:28" s="210" customFormat="1" ht="20.45" hidden="1">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1">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2">IF(AND(C1339="Smelter not listed",OR(LEN(D1339)=0,LEN(E1339)=0)),1,0)</f>
        <v>0</v>
      </c>
      <c r="AB1339" s="211" t="str">
        <f t="shared" ref="AB1339:AB1370" si="193">B1339&amp;C1339</f>
        <v/>
      </c>
    </row>
    <row r="1340" spans="1:28" s="210" customFormat="1" ht="20.45" hidden="1">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45" hidden="1">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45" hidden="1">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45" hidden="1">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45" hidden="1">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45" hidden="1">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45" hidden="1">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45" hidden="1">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45" hidden="1">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45" hidden="1">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45" hidden="1">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45" hidden="1">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45" hidden="1">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45" hidden="1">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45" hidden="1">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45" hidden="1">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45" hidden="1">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45" hidden="1">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45" hidden="1">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45" hidden="1">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45" hidden="1">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45" hidden="1">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45" hidden="1">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45" hidden="1">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45" hidden="1">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45" hidden="1">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45" hidden="1">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45" hidden="1">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45" hidden="1">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45" hidden="1">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45" hidden="1">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45" hidden="1">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4">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5">IF(AND(C1371="Smelter not listed",OR(LEN(D1371)=0,LEN(E1371)=0)),1,0)</f>
        <v>0</v>
      </c>
      <c r="AB1371" s="211" t="str">
        <f t="shared" ref="AB1371:AB1401" si="196">B1371&amp;C1371</f>
        <v/>
      </c>
    </row>
    <row r="1372" spans="1:28" s="210" customFormat="1" ht="20.45" hidden="1">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45" hidden="1">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45" hidden="1">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45" hidden="1">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45" hidden="1">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45" hidden="1">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45" hidden="1">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45" hidden="1">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45" hidden="1">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45" hidden="1">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45" hidden="1">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45" hidden="1">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45" hidden="1">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45" hidden="1">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45" hidden="1">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45" hidden="1">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45" hidden="1">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45" hidden="1">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45" hidden="1">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45" hidden="1">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45" hidden="1">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45" hidden="1">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45" hidden="1">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45" hidden="1">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45" hidden="1">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45" hidden="1">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45" hidden="1">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45" hidden="1">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45" hidden="1">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45" hidden="1">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45" hidden="1">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197">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198">IF(AND(C1402="Smelter not listed",OR(LEN(D1402)=0,LEN(E1402)=0)),1,0)</f>
        <v>0</v>
      </c>
      <c r="AB1402" s="211" t="str">
        <f t="shared" ref="AB1402" si="199">B1402&amp;C1402</f>
        <v/>
      </c>
    </row>
    <row r="1403" spans="1:28" s="210" customFormat="1" ht="20.45" hidden="1">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0">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1">IF(AND(C1403="Smelter not listed",OR(LEN(D1403)=0,LEN(E1403)=0)),1,0)</f>
        <v>0</v>
      </c>
      <c r="AB1403" s="211" t="str">
        <f t="shared" ref="AB1403:AB1434" si="202">B1403&amp;C1403</f>
        <v/>
      </c>
    </row>
    <row r="1404" spans="1:28" s="210" customFormat="1" ht="20.45" hidden="1">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45" hidden="1">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45" hidden="1">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45" hidden="1">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45" hidden="1">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45" hidden="1">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45" hidden="1">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45" hidden="1">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45" hidden="1">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45" hidden="1">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45" hidden="1">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45" hidden="1">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45" hidden="1">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45" hidden="1">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45" hidden="1">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45" hidden="1">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45" hidden="1">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45" hidden="1">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45" hidden="1">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45" hidden="1">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45" hidden="1">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45" hidden="1">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45" hidden="1">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45" hidden="1">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45" hidden="1">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45" hidden="1">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45" hidden="1">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45" hidden="1">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45" hidden="1">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45" hidden="1">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45" hidden="1">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45" hidden="1">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3">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4">IF(AND(C1435="Smelter not listed",OR(LEN(D1435)=0,LEN(E1435)=0)),1,0)</f>
        <v>0</v>
      </c>
      <c r="AB1435" s="211" t="str">
        <f t="shared" ref="AB1435:AB1465" si="205">B1435&amp;C1435</f>
        <v/>
      </c>
    </row>
    <row r="1436" spans="1:28" s="210" customFormat="1" ht="20.45" hidden="1">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45" hidden="1">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45" hidden="1">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45" hidden="1">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45" hidden="1">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45" hidden="1">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45" hidden="1">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45" hidden="1">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45" hidden="1">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45" hidden="1">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45" hidden="1">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45" hidden="1">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45" hidden="1">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45" hidden="1">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45" hidden="1">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45" hidden="1">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45" hidden="1">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45" hidden="1">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45" hidden="1">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45" hidden="1">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45" hidden="1">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45" hidden="1">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45" hidden="1">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45" hidden="1">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45" hidden="1">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45" hidden="1">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45" hidden="1">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45" hidden="1">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45" hidden="1">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45" hidden="1">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45" hidden="1">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6">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07">IF(AND(C1466="Smelter not listed",OR(LEN(D1466)=0,LEN(E1466)=0)),1,0)</f>
        <v>0</v>
      </c>
      <c r="AB1466" s="211" t="str">
        <f t="shared" ref="AB1466" si="208">B1466&amp;C1466</f>
        <v/>
      </c>
    </row>
    <row r="1467" spans="1:28" s="210" customFormat="1" ht="20.45" hidden="1">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09">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0">IF(AND(C1467="Smelter not listed",OR(LEN(D1467)=0,LEN(E1467)=0)),1,0)</f>
        <v>0</v>
      </c>
      <c r="AB1467" s="211" t="str">
        <f t="shared" ref="AB1467:AB1498" si="211">B1467&amp;C1467</f>
        <v/>
      </c>
    </row>
    <row r="1468" spans="1:28" s="210" customFormat="1" ht="20.45" hidden="1">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45" hidden="1">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45" hidden="1">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45" hidden="1">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45" hidden="1">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45" hidden="1">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45" hidden="1">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45" hidden="1">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45" hidden="1">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45" hidden="1">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45" hidden="1">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45" hidden="1">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45" hidden="1">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45" hidden="1">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45" hidden="1">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45" hidden="1">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45" hidden="1">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45" hidden="1">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45" hidden="1">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45" hidden="1">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45" hidden="1">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45" hidden="1">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45" hidden="1">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45" hidden="1">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45" hidden="1">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45" hidden="1">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45" hidden="1">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45" hidden="1">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45" hidden="1">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45" hidden="1">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45" hidden="1">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45" hidden="1">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2">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3">IF(AND(C1499="Smelter not listed",OR(LEN(D1499)=0,LEN(E1499)=0)),1,0)</f>
        <v>0</v>
      </c>
      <c r="AB1499" s="211" t="str">
        <f t="shared" ref="AB1499:AB1529" si="214">B1499&amp;C1499</f>
        <v/>
      </c>
    </row>
    <row r="1500" spans="1:28" s="210" customFormat="1" ht="20.45" hidden="1">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45" hidden="1">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45" hidden="1">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45" hidden="1">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45" hidden="1">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45" hidden="1">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45" hidden="1">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45" hidden="1">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45" hidden="1">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45" hidden="1">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45" hidden="1">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45" hidden="1">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45" hidden="1">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45" hidden="1">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45" hidden="1">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45" hidden="1">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45" hidden="1">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45" hidden="1">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45" hidden="1">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45" hidden="1">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45" hidden="1">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45" hidden="1">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45" hidden="1">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45" hidden="1">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45" hidden="1">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45" hidden="1">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45" hidden="1">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45" hidden="1">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45" hidden="1">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45" hidden="1">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45" hidden="1">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5">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6">IF(AND(C1530="Smelter not listed",OR(LEN(D1530)=0,LEN(E1530)=0)),1,0)</f>
        <v>0</v>
      </c>
      <c r="AB1530" s="211" t="str">
        <f t="shared" ref="AB1530" si="217">B1530&amp;C1530</f>
        <v/>
      </c>
    </row>
    <row r="1531" spans="1:28" s="210" customFormat="1" ht="20.45" hidden="1">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18">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19">IF(AND(C1531="Smelter not listed",OR(LEN(D1531)=0,LEN(E1531)=0)),1,0)</f>
        <v>0</v>
      </c>
      <c r="AB1531" s="211" t="str">
        <f t="shared" ref="AB1531:AB1562" si="220">B1531&amp;C1531</f>
        <v/>
      </c>
    </row>
    <row r="1532" spans="1:28" s="210" customFormat="1" ht="20.45" hidden="1">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45" hidden="1">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45" hidden="1">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45" hidden="1">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45" hidden="1">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45" hidden="1">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45" hidden="1">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45" hidden="1">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45" hidden="1">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45" hidden="1">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45" hidden="1">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45" hidden="1">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45" hidden="1">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45" hidden="1">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45" hidden="1">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45" hidden="1">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45" hidden="1">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45" hidden="1">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45" hidden="1">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45" hidden="1">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45" hidden="1">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45" hidden="1">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45" hidden="1">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45" hidden="1">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45" hidden="1">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45" hidden="1">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45" hidden="1">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45" hidden="1">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45" hidden="1">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45" hidden="1">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45" hidden="1">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45" hidden="1">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1">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2">IF(AND(C1563="Smelter not listed",OR(LEN(D1563)=0,LEN(E1563)=0)),1,0)</f>
        <v>0</v>
      </c>
      <c r="AB1563" s="211" t="str">
        <f t="shared" ref="AB1563:AB1593" si="223">B1563&amp;C1563</f>
        <v/>
      </c>
    </row>
    <row r="1564" spans="1:28" s="210" customFormat="1" ht="20.45" hidden="1">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45" hidden="1">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45" hidden="1">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45" hidden="1">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45" hidden="1">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45" hidden="1">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45" hidden="1">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45" hidden="1">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45" hidden="1">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45" hidden="1">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45" hidden="1">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45" hidden="1">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45" hidden="1">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45" hidden="1">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45" hidden="1">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45" hidden="1">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45" hidden="1">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45" hidden="1">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45" hidden="1">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45" hidden="1">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45" hidden="1">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45" hidden="1">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45" hidden="1">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45" hidden="1">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45" hidden="1">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45" hidden="1">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45" hidden="1">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45" hidden="1">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45" hidden="1">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45" hidden="1">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45" hidden="1">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4">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5">IF(AND(C1594="Smelter not listed",OR(LEN(D1594)=0,LEN(E1594)=0)),1,0)</f>
        <v>0</v>
      </c>
      <c r="AB1594" s="211" t="str">
        <f t="shared" ref="AB1594" si="226">B1594&amp;C1594</f>
        <v/>
      </c>
    </row>
    <row r="1595" spans="1:28" s="210" customFormat="1" ht="20.45" hidden="1">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27">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28">IF(AND(C1595="Smelter not listed",OR(LEN(D1595)=0,LEN(E1595)=0)),1,0)</f>
        <v>0</v>
      </c>
      <c r="AB1595" s="211" t="str">
        <f t="shared" ref="AB1595:AB1626" si="229">B1595&amp;C1595</f>
        <v/>
      </c>
    </row>
    <row r="1596" spans="1:28" s="210" customFormat="1" ht="20.45" hidden="1">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45" hidden="1">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45" hidden="1">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45" hidden="1">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45" hidden="1">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45" hidden="1">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45" hidden="1">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45" hidden="1">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45" hidden="1">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45" hidden="1">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45" hidden="1">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45" hidden="1">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45" hidden="1">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45" hidden="1">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45" hidden="1">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45" hidden="1">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45" hidden="1">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45" hidden="1">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45" hidden="1">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45" hidden="1">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45" hidden="1">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45" hidden="1">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45" hidden="1">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45" hidden="1">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45" hidden="1">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45" hidden="1">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45" hidden="1">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45" hidden="1">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45" hidden="1">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45" hidden="1">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45" hidden="1">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45" hidden="1">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0">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1">IF(AND(C1627="Smelter not listed",OR(LEN(D1627)=0,LEN(E1627)=0)),1,0)</f>
        <v>0</v>
      </c>
      <c r="AB1627" s="211" t="str">
        <f t="shared" ref="AB1627:AB1657" si="232">B1627&amp;C1627</f>
        <v/>
      </c>
    </row>
    <row r="1628" spans="1:28" s="210" customFormat="1" ht="20.45" hidden="1">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45" hidden="1">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45" hidden="1">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45" hidden="1">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45" hidden="1">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45" hidden="1">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45" hidden="1">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45" hidden="1">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45" hidden="1">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45" hidden="1">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45" hidden="1">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45" hidden="1">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45" hidden="1">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45" hidden="1">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45" hidden="1">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45" hidden="1">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45" hidden="1">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45" hidden="1">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45" hidden="1">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45" hidden="1">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45" hidden="1">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45" hidden="1">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45" hidden="1">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45" hidden="1">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45" hidden="1">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45" hidden="1">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45" hidden="1">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45" hidden="1">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45" hidden="1">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45" hidden="1">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45" hidden="1">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3">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4">IF(AND(C1658="Smelter not listed",OR(LEN(D1658)=0,LEN(E1658)=0)),1,0)</f>
        <v>0</v>
      </c>
      <c r="AB1658" s="211" t="str">
        <f t="shared" ref="AB1658" si="235">B1658&amp;C1658</f>
        <v/>
      </c>
    </row>
    <row r="1659" spans="1:28" s="210" customFormat="1" ht="20.45" hidden="1">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6">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37">IF(AND(C1659="Smelter not listed",OR(LEN(D1659)=0,LEN(E1659)=0)),1,0)</f>
        <v>0</v>
      </c>
      <c r="AB1659" s="211" t="str">
        <f t="shared" ref="AB1659:AB1690" si="238">B1659&amp;C1659</f>
        <v/>
      </c>
    </row>
    <row r="1660" spans="1:28" s="210" customFormat="1" ht="20.45" hidden="1">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45" hidden="1">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45" hidden="1">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45" hidden="1">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45" hidden="1">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45" hidden="1">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45" hidden="1">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45" hidden="1">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45" hidden="1">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45" hidden="1">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45" hidden="1">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45" hidden="1">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45" hidden="1">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45" hidden="1">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45" hidden="1">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45" hidden="1">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45" hidden="1">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45" hidden="1">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45" hidden="1">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45" hidden="1">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45" hidden="1">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45" hidden="1">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45" hidden="1">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45" hidden="1">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45" hidden="1">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45" hidden="1">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45" hidden="1">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45" hidden="1">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45" hidden="1">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45" hidden="1">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45" hidden="1">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45" hidden="1">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39">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0">IF(AND(C1691="Smelter not listed",OR(LEN(D1691)=0,LEN(E1691)=0)),1,0)</f>
        <v>0</v>
      </c>
      <c r="AB1691" s="211" t="str">
        <f t="shared" ref="AB1691:AB1721" si="241">B1691&amp;C1691</f>
        <v/>
      </c>
    </row>
    <row r="1692" spans="1:28" s="210" customFormat="1" ht="20.45" hidden="1">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45" hidden="1">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45" hidden="1">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45" hidden="1">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45" hidden="1">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45" hidden="1">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45" hidden="1">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45" hidden="1">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45" hidden="1">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45" hidden="1">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45" hidden="1">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45" hidden="1">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45" hidden="1">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45" hidden="1">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45" hidden="1">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45" hidden="1">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45" hidden="1">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45" hidden="1">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45" hidden="1">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45" hidden="1">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45" hidden="1">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45" hidden="1">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45" hidden="1">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45" hidden="1">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45" hidden="1">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45" hidden="1">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45" hidden="1">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45" hidden="1">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45" hidden="1">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45" hidden="1">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45" hidden="1">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2">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3">IF(AND(C1722="Smelter not listed",OR(LEN(D1722)=0,LEN(E1722)=0)),1,0)</f>
        <v>0</v>
      </c>
      <c r="AB1722" s="211" t="str">
        <f t="shared" ref="AB1722" si="244">B1722&amp;C1722</f>
        <v/>
      </c>
    </row>
    <row r="1723" spans="1:28" s="210" customFormat="1" ht="20.45" hidden="1">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5">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6">IF(AND(C1723="Smelter not listed",OR(LEN(D1723)=0,LEN(E1723)=0)),1,0)</f>
        <v>0</v>
      </c>
      <c r="AB1723" s="211" t="str">
        <f t="shared" ref="AB1723:AB1754" si="247">B1723&amp;C1723</f>
        <v/>
      </c>
    </row>
    <row r="1724" spans="1:28" s="210" customFormat="1" ht="20.45" hidden="1">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45" hidden="1">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45" hidden="1">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45" hidden="1">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45" hidden="1">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45" hidden="1">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45" hidden="1">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45" hidden="1">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45" hidden="1">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45" hidden="1">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45" hidden="1">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45" hidden="1">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45" hidden="1">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45" hidden="1">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45" hidden="1">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45" hidden="1">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45" hidden="1">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45" hidden="1">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45" hidden="1">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45" hidden="1">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45" hidden="1">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45" hidden="1">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45" hidden="1">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45" hidden="1">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45" hidden="1">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45" hidden="1">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45" hidden="1">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45" hidden="1">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45" hidden="1">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45" hidden="1">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45" hidden="1">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45" hidden="1">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48">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49">IF(AND(C1755="Smelter not listed",OR(LEN(D1755)=0,LEN(E1755)=0)),1,0)</f>
        <v>0</v>
      </c>
      <c r="AB1755" s="211" t="str">
        <f t="shared" ref="AB1755:AB1785" si="250">B1755&amp;C1755</f>
        <v/>
      </c>
    </row>
    <row r="1756" spans="1:28" s="210" customFormat="1" ht="20.45" hidden="1">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45" hidden="1">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45" hidden="1">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45" hidden="1">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45" hidden="1">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45" hidden="1">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45" hidden="1">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45" hidden="1">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45" hidden="1">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45" hidden="1">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45" hidden="1">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45" hidden="1">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45" hidden="1">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45" hidden="1">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45" hidden="1">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45" hidden="1">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45" hidden="1">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45" hidden="1">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45" hidden="1">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45" hidden="1">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45" hidden="1">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45" hidden="1">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45" hidden="1">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45" hidden="1">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45" hidden="1">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45" hidden="1">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45" hidden="1">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45" hidden="1">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45" hidden="1">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45" hidden="1">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45" hidden="1">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1">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2">IF(AND(C1786="Smelter not listed",OR(LEN(D1786)=0,LEN(E1786)=0)),1,0)</f>
        <v>0</v>
      </c>
      <c r="AB1786" s="211" t="str">
        <f t="shared" ref="AB1786" si="253">B1786&amp;C1786</f>
        <v/>
      </c>
    </row>
    <row r="1787" spans="1:28" s="210" customFormat="1" ht="20.45" hidden="1">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4">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5">IF(AND(C1787="Smelter not listed",OR(LEN(D1787)=0,LEN(E1787)=0)),1,0)</f>
        <v>0</v>
      </c>
      <c r="AB1787" s="211" t="str">
        <f t="shared" ref="AB1787:AB1818" si="256">B1787&amp;C1787</f>
        <v/>
      </c>
    </row>
    <row r="1788" spans="1:28" s="210" customFormat="1" ht="20.45" hidden="1">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45" hidden="1">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45" hidden="1">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45" hidden="1">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45" hidden="1">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45" hidden="1">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45" hidden="1">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45" hidden="1">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45" hidden="1">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45" hidden="1">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45" hidden="1">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45" hidden="1">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45" hidden="1">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45" hidden="1">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45" hidden="1">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45" hidden="1">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45" hidden="1">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45" hidden="1">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45" hidden="1">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45" hidden="1">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45" hidden="1">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45" hidden="1">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45" hidden="1">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45" hidden="1">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45" hidden="1">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45" hidden="1">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45" hidden="1">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45" hidden="1">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45" hidden="1">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45" hidden="1">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45" hidden="1">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45" hidden="1">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57">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58">IF(AND(C1819="Smelter not listed",OR(LEN(D1819)=0,LEN(E1819)=0)),1,0)</f>
        <v>0</v>
      </c>
      <c r="AB1819" s="211" t="str">
        <f t="shared" ref="AB1819:AB1849" si="259">B1819&amp;C1819</f>
        <v/>
      </c>
    </row>
    <row r="1820" spans="1:28" s="210" customFormat="1" ht="20.45" hidden="1">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45" hidden="1">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45" hidden="1">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45" hidden="1">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45" hidden="1">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45" hidden="1">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45" hidden="1">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45" hidden="1">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45" hidden="1">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45" hidden="1">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45" hidden="1">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45" hidden="1">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45" hidden="1">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45" hidden="1">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45" hidden="1">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45" hidden="1">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45" hidden="1">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45" hidden="1">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45" hidden="1">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45" hidden="1">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45" hidden="1">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45" hidden="1">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45" hidden="1">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45" hidden="1">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45" hidden="1">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45" hidden="1">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45" hidden="1">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45" hidden="1">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45" hidden="1">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45" hidden="1">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45" hidden="1">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0">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1">IF(AND(C1850="Smelter not listed",OR(LEN(D1850)=0,LEN(E1850)=0)),1,0)</f>
        <v>0</v>
      </c>
      <c r="AB1850" s="211" t="str">
        <f t="shared" ref="AB1850" si="262">B1850&amp;C1850</f>
        <v/>
      </c>
    </row>
    <row r="1851" spans="1:28" s="210" customFormat="1" ht="20.45" hidden="1">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3">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4">IF(AND(C1851="Smelter not listed",OR(LEN(D1851)=0,LEN(E1851)=0)),1,0)</f>
        <v>0</v>
      </c>
      <c r="AB1851" s="211" t="str">
        <f t="shared" ref="AB1851:AB1882" si="265">B1851&amp;C1851</f>
        <v/>
      </c>
    </row>
    <row r="1852" spans="1:28" s="210" customFormat="1" ht="20.45" hidden="1">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45" hidden="1">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45" hidden="1">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45" hidden="1">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45" hidden="1">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45" hidden="1">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45" hidden="1">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45" hidden="1">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45" hidden="1">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45" hidden="1">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45" hidden="1">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45" hidden="1">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45" hidden="1">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45" hidden="1">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45" hidden="1">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45" hidden="1">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45" hidden="1">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45" hidden="1">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45" hidden="1">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45" hidden="1">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45" hidden="1">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45" hidden="1">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45" hidden="1">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45" hidden="1">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45" hidden="1">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45" hidden="1">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45" hidden="1">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45" hidden="1">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45" hidden="1">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45" hidden="1">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45" hidden="1">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45" hidden="1">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6">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67">IF(AND(C1883="Smelter not listed",OR(LEN(D1883)=0,LEN(E1883)=0)),1,0)</f>
        <v>0</v>
      </c>
      <c r="AB1883" s="211" t="str">
        <f t="shared" ref="AB1883:AB1913" si="268">B1883&amp;C1883</f>
        <v/>
      </c>
    </row>
    <row r="1884" spans="1:28" s="210" customFormat="1" ht="20.45" hidden="1">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45" hidden="1">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45" hidden="1">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45" hidden="1">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45" hidden="1">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45" hidden="1">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45" hidden="1">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45" hidden="1">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45" hidden="1">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45" hidden="1">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45" hidden="1">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45" hidden="1">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45" hidden="1">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45" hidden="1">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45" hidden="1">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45" hidden="1">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45" hidden="1">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45" hidden="1">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45" hidden="1">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45" hidden="1">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45" hidden="1">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45" hidden="1">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45" hidden="1">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45" hidden="1">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45" hidden="1">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45" hidden="1">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45" hidden="1">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45" hidden="1">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45" hidden="1">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45" hidden="1">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45" hidden="1">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69">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0">IF(AND(C1914="Smelter not listed",OR(LEN(D1914)=0,LEN(E1914)=0)),1,0)</f>
        <v>0</v>
      </c>
      <c r="AB1914" s="211" t="str">
        <f t="shared" ref="AB1914" si="271">B1914&amp;C1914</f>
        <v/>
      </c>
    </row>
    <row r="1915" spans="1:28" s="210" customFormat="1" ht="20.45" hidden="1">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2">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3">IF(AND(C1915="Smelter not listed",OR(LEN(D1915)=0,LEN(E1915)=0)),1,0)</f>
        <v>0</v>
      </c>
      <c r="AB1915" s="211" t="str">
        <f t="shared" ref="AB1915:AB1946" si="274">B1915&amp;C1915</f>
        <v/>
      </c>
    </row>
    <row r="1916" spans="1:28" s="210" customFormat="1" ht="20.45" hidden="1">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45" hidden="1">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45" hidden="1">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45" hidden="1">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45" hidden="1">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45" hidden="1">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45" hidden="1">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45" hidden="1">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45" hidden="1">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45" hidden="1">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45" hidden="1">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45" hidden="1">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45" hidden="1">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45" hidden="1">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45" hidden="1">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45" hidden="1">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45" hidden="1">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45" hidden="1">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45" hidden="1">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45" hidden="1">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45" hidden="1">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45" hidden="1">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45" hidden="1">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45" hidden="1">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45" hidden="1">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45" hidden="1">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45" hidden="1">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45" hidden="1">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45" hidden="1">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45" hidden="1">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45" hidden="1">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45" hidden="1">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5">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6">IF(AND(C1947="Smelter not listed",OR(LEN(D1947)=0,LEN(E1947)=0)),1,0)</f>
        <v>0</v>
      </c>
      <c r="AB1947" s="211" t="str">
        <f t="shared" ref="AB1947:AB1977" si="277">B1947&amp;C1947</f>
        <v/>
      </c>
    </row>
    <row r="1948" spans="1:28" s="210" customFormat="1" ht="20.45" hidden="1">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45" hidden="1">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45" hidden="1">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45" hidden="1">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45" hidden="1">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45" hidden="1">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45" hidden="1">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45" hidden="1">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45" hidden="1">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45" hidden="1">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45" hidden="1">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45" hidden="1">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45" hidden="1">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45" hidden="1">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45" hidden="1">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45" hidden="1">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45" hidden="1">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45" hidden="1">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45" hidden="1">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45" hidden="1">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45" hidden="1">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45" hidden="1">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45" hidden="1">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45" hidden="1">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45" hidden="1">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45" hidden="1">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45" hidden="1">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45" hidden="1">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45" hidden="1">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45" hidden="1">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45" hidden="1">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78">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79">IF(AND(C1978="Smelter not listed",OR(LEN(D1978)=0,LEN(E1978)=0)),1,0)</f>
        <v>0</v>
      </c>
      <c r="AB1978" s="211" t="str">
        <f t="shared" ref="AB1978" si="280">B1978&amp;C1978</f>
        <v/>
      </c>
    </row>
    <row r="1979" spans="1:28" s="210" customFormat="1" ht="20.45" hidden="1">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1">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2">IF(AND(C1979="Smelter not listed",OR(LEN(D1979)=0,LEN(E1979)=0)),1,0)</f>
        <v>0</v>
      </c>
      <c r="AB1979" s="211" t="str">
        <f t="shared" ref="AB1979:AB2010" si="283">B1979&amp;C1979</f>
        <v/>
      </c>
    </row>
    <row r="1980" spans="1:28" s="210" customFormat="1" ht="20.45" hidden="1">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45" hidden="1">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45" hidden="1">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45" hidden="1">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45" hidden="1">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45" hidden="1">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45" hidden="1">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45" hidden="1">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45" hidden="1">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45" hidden="1">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45" hidden="1">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45" hidden="1">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45" hidden="1">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45" hidden="1">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45" hidden="1">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45" hidden="1">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45" hidden="1">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45" hidden="1">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45" hidden="1">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45" hidden="1">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45" hidden="1">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45" hidden="1">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45" hidden="1">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45" hidden="1">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45" hidden="1">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45" hidden="1">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45" hidden="1">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45" hidden="1">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45" hidden="1">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45" hidden="1">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45" hidden="1">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45" hidden="1">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4">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5">IF(AND(C2011="Smelter not listed",OR(LEN(D2011)=0,LEN(E2011)=0)),1,0)</f>
        <v>0</v>
      </c>
      <c r="AB2011" s="211" t="str">
        <f t="shared" ref="AB2011:AB2041" si="286">B2011&amp;C2011</f>
        <v/>
      </c>
    </row>
    <row r="2012" spans="1:28" s="210" customFormat="1" ht="20.45" hidden="1">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45" hidden="1">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45" hidden="1">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45" hidden="1">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45" hidden="1">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45" hidden="1">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45" hidden="1">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45" hidden="1">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45" hidden="1">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45" hidden="1">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45" hidden="1">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45" hidden="1">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45" hidden="1">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45" hidden="1">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45" hidden="1">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45" hidden="1">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45" hidden="1">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45" hidden="1">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45" hidden="1">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45" hidden="1">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45" hidden="1">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45" hidden="1">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45" hidden="1">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45" hidden="1">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45" hidden="1">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45" hidden="1">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45" hidden="1">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45" hidden="1">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45" hidden="1">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45" hidden="1">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45" hidden="1">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87">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88">IF(AND(C2042="Smelter not listed",OR(LEN(D2042)=0,LEN(E2042)=0)),1,0)</f>
        <v>0</v>
      </c>
      <c r="AB2042" s="211" t="str">
        <f t="shared" ref="AB2042" si="289">B2042&amp;C2042</f>
        <v/>
      </c>
    </row>
    <row r="2043" spans="1:28" s="210" customFormat="1" ht="20.45" hidden="1">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0">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1">IF(AND(C2043="Smelter not listed",OR(LEN(D2043)=0,LEN(E2043)=0)),1,0)</f>
        <v>0</v>
      </c>
      <c r="AB2043" s="211" t="str">
        <f t="shared" ref="AB2043:AB2074" si="292">B2043&amp;C2043</f>
        <v/>
      </c>
    </row>
    <row r="2044" spans="1:28" s="210" customFormat="1" ht="20.45" hidden="1">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45" hidden="1">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45" hidden="1">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45" hidden="1">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45" hidden="1">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45" hidden="1">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45" hidden="1">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45" hidden="1">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45" hidden="1">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45" hidden="1">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45" hidden="1">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45" hidden="1">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45" hidden="1">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45" hidden="1">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45" hidden="1">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45" hidden="1">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45" hidden="1">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45" hidden="1">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45" hidden="1">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45" hidden="1">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45" hidden="1">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45" hidden="1">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45" hidden="1">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45" hidden="1">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45" hidden="1">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45" hidden="1">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45" hidden="1">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45" hidden="1">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45" hidden="1">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45" hidden="1">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45" hidden="1">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45" hidden="1">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3">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4">IF(AND(C2075="Smelter not listed",OR(LEN(D2075)=0,LEN(E2075)=0)),1,0)</f>
        <v>0</v>
      </c>
      <c r="AB2075" s="211" t="str">
        <f t="shared" ref="AB2075:AB2105" si="295">B2075&amp;C2075</f>
        <v/>
      </c>
    </row>
    <row r="2076" spans="1:28" s="210" customFormat="1" ht="20.45" hidden="1">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45" hidden="1">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45" hidden="1">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45" hidden="1">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45" hidden="1">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45" hidden="1">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45" hidden="1">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45" hidden="1">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45" hidden="1">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45" hidden="1">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45" hidden="1">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45" hidden="1">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45" hidden="1">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45" hidden="1">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45" hidden="1">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45" hidden="1">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45" hidden="1">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45" hidden="1">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45" hidden="1">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45" hidden="1">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45" hidden="1">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45" hidden="1">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45" hidden="1">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45" hidden="1">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45" hidden="1">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45" hidden="1">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45" hidden="1">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45" hidden="1">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45" hidden="1">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45" hidden="1">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45" hidden="1">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6">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297">IF(AND(C2106="Smelter not listed",OR(LEN(D2106)=0,LEN(E2106)=0)),1,0)</f>
        <v>0</v>
      </c>
      <c r="AB2106" s="211" t="str">
        <f t="shared" ref="AB2106" si="298">B2106&amp;C2106</f>
        <v/>
      </c>
    </row>
    <row r="2107" spans="1:28" s="210" customFormat="1" ht="20.45" hidden="1">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299">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0">IF(AND(C2107="Smelter not listed",OR(LEN(D2107)=0,LEN(E2107)=0)),1,0)</f>
        <v>0</v>
      </c>
      <c r="AB2107" s="211" t="str">
        <f t="shared" ref="AB2107:AB2138" si="301">B2107&amp;C2107</f>
        <v/>
      </c>
    </row>
    <row r="2108" spans="1:28" s="210" customFormat="1" ht="20.45" hidden="1">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45" hidden="1">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45" hidden="1">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45" hidden="1">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45" hidden="1">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45" hidden="1">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45" hidden="1">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45" hidden="1">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45" hidden="1">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45" hidden="1">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45" hidden="1">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45" hidden="1">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45" hidden="1">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45" hidden="1">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45" hidden="1">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45" hidden="1">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45" hidden="1">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45" hidden="1">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45" hidden="1">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45" hidden="1">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45" hidden="1">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45" hidden="1">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45" hidden="1">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45" hidden="1">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45" hidden="1">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45" hidden="1">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45" hidden="1">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45" hidden="1">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45" hidden="1">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45" hidden="1">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45" hidden="1">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45" hidden="1">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2">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3">IF(AND(C2139="Smelter not listed",OR(LEN(D2139)=0,LEN(E2139)=0)),1,0)</f>
        <v>0</v>
      </c>
      <c r="AB2139" s="211" t="str">
        <f t="shared" ref="AB2139:AB2169" si="304">B2139&amp;C2139</f>
        <v/>
      </c>
    </row>
    <row r="2140" spans="1:28" s="210" customFormat="1" ht="20.45" hidden="1">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45" hidden="1">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45" hidden="1">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45" hidden="1">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45" hidden="1">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45" hidden="1">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45" hidden="1">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45" hidden="1">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45" hidden="1">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45" hidden="1">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45" hidden="1">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45" hidden="1">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45" hidden="1">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45" hidden="1">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45" hidden="1">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45" hidden="1">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45" hidden="1">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45" hidden="1">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45" hidden="1">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45" hidden="1">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45" hidden="1">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45" hidden="1">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45" hidden="1">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45" hidden="1">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45" hidden="1">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45" hidden="1">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45" hidden="1">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45" hidden="1">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45" hidden="1">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45" hidden="1">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45" hidden="1">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5">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6">IF(AND(C2170="Smelter not listed",OR(LEN(D2170)=0,LEN(E2170)=0)),1,0)</f>
        <v>0</v>
      </c>
      <c r="AB2170" s="211" t="str">
        <f t="shared" ref="AB2170" si="307">B2170&amp;C2170</f>
        <v/>
      </c>
    </row>
    <row r="2171" spans="1:28" s="210" customFormat="1" ht="20.45" hidden="1">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08">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09">IF(AND(C2171="Smelter not listed",OR(LEN(D2171)=0,LEN(E2171)=0)),1,0)</f>
        <v>0</v>
      </c>
      <c r="AB2171" s="211" t="str">
        <f t="shared" ref="AB2171:AB2202" si="310">B2171&amp;C2171</f>
        <v/>
      </c>
    </row>
    <row r="2172" spans="1:28" s="210" customFormat="1" ht="20.45" hidden="1">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45" hidden="1">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45" hidden="1">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45" hidden="1">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45" hidden="1">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45" hidden="1">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45" hidden="1">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45" hidden="1">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45" hidden="1">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45" hidden="1">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45" hidden="1">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45" hidden="1">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45" hidden="1">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45" hidden="1">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45" hidden="1">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45" hidden="1">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45" hidden="1">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45" hidden="1">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45" hidden="1">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45" hidden="1">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45" hidden="1">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45" hidden="1">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45" hidden="1">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45" hidden="1">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45" hidden="1">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45" hidden="1">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45" hidden="1">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45" hidden="1">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45" hidden="1">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45" hidden="1">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45" hidden="1">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45" hidden="1">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1">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2">IF(AND(C2203="Smelter not listed",OR(LEN(D2203)=0,LEN(E2203)=0)),1,0)</f>
        <v>0</v>
      </c>
      <c r="AB2203" s="211" t="str">
        <f t="shared" ref="AB2203:AB2233" si="313">B2203&amp;C2203</f>
        <v/>
      </c>
    </row>
    <row r="2204" spans="1:28" s="210" customFormat="1" ht="20.45" hidden="1">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45" hidden="1">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45" hidden="1">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45" hidden="1">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45" hidden="1">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45" hidden="1">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45" hidden="1">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45" hidden="1">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45" hidden="1">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45" hidden="1">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45" hidden="1">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45" hidden="1">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45" hidden="1">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45" hidden="1">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45" hidden="1">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45" hidden="1">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45" hidden="1">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45" hidden="1">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45" hidden="1">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45" hidden="1">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45" hidden="1">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45" hidden="1">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45" hidden="1">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45" hidden="1">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45" hidden="1">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45" hidden="1">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45" hidden="1">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45" hidden="1">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45" hidden="1">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45" hidden="1">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45" hidden="1">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4">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5">IF(AND(C2234="Smelter not listed",OR(LEN(D2234)=0,LEN(E2234)=0)),1,0)</f>
        <v>0</v>
      </c>
      <c r="AB2234" s="211" t="str">
        <f t="shared" ref="AB2234" si="316">B2234&amp;C2234</f>
        <v/>
      </c>
    </row>
    <row r="2235" spans="1:28" s="210" customFormat="1" ht="20.45" hidden="1">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17">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18">IF(AND(C2235="Smelter not listed",OR(LEN(D2235)=0,LEN(E2235)=0)),1,0)</f>
        <v>0</v>
      </c>
      <c r="AB2235" s="211" t="str">
        <f t="shared" ref="AB2235:AB2266" si="319">B2235&amp;C2235</f>
        <v/>
      </c>
    </row>
    <row r="2236" spans="1:28" s="210" customFormat="1" ht="20.45" hidden="1">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45" hidden="1">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45" hidden="1">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45" hidden="1">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45" hidden="1">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45" hidden="1">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45" hidden="1">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45" hidden="1">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45" hidden="1">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45" hidden="1">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45" hidden="1">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45" hidden="1">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45" hidden="1">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45" hidden="1">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45" hidden="1">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45" hidden="1">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45" hidden="1">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45" hidden="1">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45" hidden="1">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45" hidden="1">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45" hidden="1">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45" hidden="1">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45" hidden="1">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45" hidden="1">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45" hidden="1">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45" hidden="1">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45" hidden="1">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45" hidden="1">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45" hidden="1">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45" hidden="1">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45" hidden="1">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45" hidden="1">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0">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1">IF(AND(C2267="Smelter not listed",OR(LEN(D2267)=0,LEN(E2267)=0)),1,0)</f>
        <v>0</v>
      </c>
      <c r="AB2267" s="211" t="str">
        <f t="shared" ref="AB2267:AB2297" si="322">B2267&amp;C2267</f>
        <v/>
      </c>
    </row>
    <row r="2268" spans="1:28" s="210" customFormat="1" ht="20.45" hidden="1">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45" hidden="1">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45" hidden="1">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45" hidden="1">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45" hidden="1">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45" hidden="1">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45" hidden="1">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45" hidden="1">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45" hidden="1">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45" hidden="1">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45" hidden="1">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45" hidden="1">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45" hidden="1">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45" hidden="1">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45" hidden="1">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45" hidden="1">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45" hidden="1">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45" hidden="1">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45" hidden="1">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45" hidden="1">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45" hidden="1">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45" hidden="1">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45" hidden="1">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45" hidden="1">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45" hidden="1">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45" hidden="1">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45" hidden="1">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45" hidden="1">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45" hidden="1">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45" hidden="1">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45" hidden="1">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3">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4">IF(AND(C2298="Smelter not listed",OR(LEN(D2298)=0,LEN(E2298)=0)),1,0)</f>
        <v>0</v>
      </c>
      <c r="AB2298" s="211" t="str">
        <f t="shared" ref="AB2298" si="325">B2298&amp;C2298</f>
        <v/>
      </c>
    </row>
    <row r="2299" spans="1:28" s="210" customFormat="1" ht="20.45" hidden="1">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6">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27">IF(AND(C2299="Smelter not listed",OR(LEN(D2299)=0,LEN(E2299)=0)),1,0)</f>
        <v>0</v>
      </c>
      <c r="AB2299" s="211" t="str">
        <f t="shared" ref="AB2299:AB2330" si="328">B2299&amp;C2299</f>
        <v/>
      </c>
    </row>
    <row r="2300" spans="1:28" s="210" customFormat="1" ht="20.45" hidden="1">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45" hidden="1">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45" hidden="1">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45" hidden="1">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45" hidden="1">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45" hidden="1">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45" hidden="1">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45" hidden="1">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45" hidden="1">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45" hidden="1">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45" hidden="1">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45" hidden="1">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45" hidden="1">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45" hidden="1">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45" hidden="1">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45" hidden="1">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45" hidden="1">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45" hidden="1">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45" hidden="1">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45" hidden="1">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45" hidden="1">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45" hidden="1">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45" hidden="1">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45" hidden="1">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45" hidden="1">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45" hidden="1">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45" hidden="1">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45" hidden="1">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45" hidden="1">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45" hidden="1">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45" hidden="1">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45" hidden="1">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29">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0">IF(AND(C2331="Smelter not listed",OR(LEN(D2331)=0,LEN(E2331)=0)),1,0)</f>
        <v>0</v>
      </c>
      <c r="AB2331" s="211" t="str">
        <f t="shared" ref="AB2331:AB2361" si="331">B2331&amp;C2331</f>
        <v/>
      </c>
    </row>
    <row r="2332" spans="1:28" s="210" customFormat="1" ht="20.45" hidden="1">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45" hidden="1">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45" hidden="1">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45" hidden="1">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45" hidden="1">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45" hidden="1">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45" hidden="1">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45" hidden="1">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45" hidden="1">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45" hidden="1">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45" hidden="1">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45" hidden="1">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45" hidden="1">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45" hidden="1">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45" hidden="1">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45" hidden="1">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45" hidden="1">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45" hidden="1">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45" hidden="1">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45" hidden="1">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45" hidden="1">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45" hidden="1">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45" hidden="1">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45" hidden="1">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45" hidden="1">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45" hidden="1">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45" hidden="1">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45" hidden="1">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45" hidden="1">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45" hidden="1">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45" hidden="1">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2">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3">IF(AND(C2362="Smelter not listed",OR(LEN(D2362)=0,LEN(E2362)=0)),1,0)</f>
        <v>0</v>
      </c>
      <c r="AB2362" s="211" t="str">
        <f t="shared" ref="AB2362" si="334">B2362&amp;C2362</f>
        <v/>
      </c>
    </row>
    <row r="2363" spans="1:28" s="210" customFormat="1" ht="20.45" hidden="1">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5">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6">IF(AND(C2363="Smelter not listed",OR(LEN(D2363)=0,LEN(E2363)=0)),1,0)</f>
        <v>0</v>
      </c>
      <c r="AB2363" s="211" t="str">
        <f t="shared" ref="AB2363:AB2394" si="337">B2363&amp;C2363</f>
        <v/>
      </c>
    </row>
    <row r="2364" spans="1:28" s="210" customFormat="1" ht="20.45" hidden="1">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45" hidden="1">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45" hidden="1">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45" hidden="1">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45" hidden="1">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45" hidden="1">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45" hidden="1">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45" hidden="1">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45" hidden="1">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45" hidden="1">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45" hidden="1">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45" hidden="1">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45" hidden="1">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45" hidden="1">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45" hidden="1">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45" hidden="1">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45" hidden="1">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45" hidden="1">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45" hidden="1">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45" hidden="1">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45" hidden="1">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45" hidden="1">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45" hidden="1">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45" hidden="1">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45" hidden="1">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45" hidden="1">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45" hidden="1">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45" hidden="1">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45" hidden="1">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45" hidden="1">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45" hidden="1">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45" hidden="1">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38">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39">IF(AND(C2395="Smelter not listed",OR(LEN(D2395)=0,LEN(E2395)=0)),1,0)</f>
        <v>0</v>
      </c>
      <c r="AB2395" s="211" t="str">
        <f t="shared" ref="AB2395:AB2425" si="340">B2395&amp;C2395</f>
        <v/>
      </c>
    </row>
    <row r="2396" spans="1:28" s="210" customFormat="1" ht="20.45" hidden="1">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45" hidden="1">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45" hidden="1">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45" hidden="1">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45" hidden="1">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45" hidden="1">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45" hidden="1">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45" hidden="1">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45" hidden="1">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45" hidden="1">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45" hidden="1">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45" hidden="1">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45" hidden="1">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45" hidden="1">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45" hidden="1">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45" hidden="1">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45" hidden="1">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45" hidden="1">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45" hidden="1">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45" hidden="1">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45" hidden="1">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45" hidden="1">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45" hidden="1">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45" hidden="1">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45" hidden="1">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45" hidden="1">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45" hidden="1">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45" hidden="1">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45" hidden="1">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45" hidden="1">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45" hidden="1">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1">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2">IF(AND(C2426="Smelter not listed",OR(LEN(D2426)=0,LEN(E2426)=0)),1,0)</f>
        <v>0</v>
      </c>
      <c r="AB2426" s="211" t="str">
        <f t="shared" ref="AB2426" si="343">B2426&amp;C2426</f>
        <v/>
      </c>
    </row>
    <row r="2427" spans="1:28" s="210" customFormat="1" ht="20.45" hidden="1">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4">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5">IF(AND(C2427="Smelter not listed",OR(LEN(D2427)=0,LEN(E2427)=0)),1,0)</f>
        <v>0</v>
      </c>
      <c r="AB2427" s="211" t="str">
        <f t="shared" ref="AB2427:AB2458" si="346">B2427&amp;C2427</f>
        <v/>
      </c>
    </row>
    <row r="2428" spans="1:28" s="210" customFormat="1" ht="20.45" hidden="1">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45" hidden="1">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45" hidden="1">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45" hidden="1">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45" hidden="1">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45" hidden="1">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45" hidden="1">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45" hidden="1">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45" hidden="1">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45" hidden="1">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45" hidden="1">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45" hidden="1">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45" hidden="1">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45" hidden="1">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45" hidden="1">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45" hidden="1">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45" hidden="1">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45" hidden="1">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45" hidden="1">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45" hidden="1">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45" hidden="1">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45" hidden="1">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45" hidden="1">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45" hidden="1">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45" hidden="1">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45" hidden="1">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45" hidden="1">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45" hidden="1">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45" hidden="1">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45" hidden="1">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45" hidden="1">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45" hidden="1">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47">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48">IF(AND(C2459="Smelter not listed",OR(LEN(D2459)=0,LEN(E2459)=0)),1,0)</f>
        <v>0</v>
      </c>
      <c r="AB2459" s="211" t="str">
        <f t="shared" ref="AB2459:AB2489" si="349">B2459&amp;C2459</f>
        <v/>
      </c>
    </row>
    <row r="2460" spans="1:28" s="210" customFormat="1" ht="20.45" hidden="1">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45" hidden="1">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45" hidden="1">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45" hidden="1">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45" hidden="1">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45" hidden="1">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45" hidden="1">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45" hidden="1">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45" hidden="1">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45" hidden="1">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45" hidden="1">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45" hidden="1">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45" hidden="1">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45" hidden="1">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45" hidden="1">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45" hidden="1">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45" hidden="1">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45" hidden="1">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45" hidden="1">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45" hidden="1">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45" hidden="1">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45" hidden="1">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45" hidden="1">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45" hidden="1">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45" hidden="1">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45" hidden="1">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45" hidden="1">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45" hidden="1">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45" hidden="1">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45" hidden="1">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45" hidden="1">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ref="AB2490" si="351">B2490&amp;C2490</f>
        <v/>
      </c>
    </row>
    <row r="2491" spans="1:28" s="210" customFormat="1" ht="20.45" hidden="1">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B2491&amp;C2491</f>
        <v/>
      </c>
    </row>
    <row r="2492" spans="1:28" s="210" customFormat="1" ht="20.45" hidden="1">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45" hidden="1">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45" hidden="1">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45" hidden="1">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45" hidden="1">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45" hidden="1">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45" hidden="1">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45" hidden="1">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45" hidden="1">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45" hidden="1">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45" hidden="1">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45" hidden="1">
      <c r="A2503" s="165"/>
      <c r="B2503" s="267" t="str">
        <f>IF(LEN(A2503)=0,"",INDEX('Smelter Look-up'!$A:$A,MATCH($A2503,'Smelter Look-up'!$E:$E,0)))</f>
        <v/>
      </c>
      <c r="C2503" s="170" t="str">
        <f>IF(LEN(A2503)=0,"",INDEX('Smelter Look-up'!$C:$C,MATCH($A2503,'Smelter Look-up'!$E:$E,0)))</f>
        <v/>
      </c>
      <c r="D2503" s="270"/>
      <c r="E2503" s="267" t="str">
        <f ca="1">IF(ISERROR($V2503),"",OFFSET('Smelter Look-up'!$D$4,$V2503-4,0)&amp;"")</f>
        <v/>
      </c>
      <c r="F2503" s="267" t="str">
        <f ca="1">IF(ISERROR($V2503),"",OFFSET('Smelter Look-up'!$E$4,$V2503-4,0))</f>
        <v/>
      </c>
      <c r="G2503" s="267" t="str">
        <f ca="1">IF(C2503=$X$4,IF(ISERROR($V2503),"Enter smelter details","RMI"),IF(ISERROR($V2503),"",OFFSET('Smelter Look-up'!$F$4,$V2503-4,0)))</f>
        <v/>
      </c>
      <c r="H2503" s="271" t="str">
        <f ca="1">IF(ISERROR($V2503),"",OFFSET('Smelter Look-up'!$G$4,$V2503-4,0))</f>
        <v/>
      </c>
      <c r="I2503" s="272" t="str">
        <f ca="1">IF(ISERROR($V2503),"",OFFSET('Smelter Look-up'!$H$4,$V2503-4,0))</f>
        <v/>
      </c>
      <c r="J2503" s="273" t="str">
        <f ca="1">IF(ISERROR($V2503),"",OFFSET('Smelter Look-up'!$I$4,$V2503-4,0))</f>
        <v/>
      </c>
      <c r="K2503" s="207"/>
      <c r="L2503" s="207"/>
      <c r="M2503" s="207"/>
      <c r="N2503" s="207"/>
      <c r="O2503" s="207"/>
      <c r="P2503" s="269"/>
      <c r="Q2503" s="266"/>
      <c r="R2503" s="268" t="str">
        <f ca="1">IF(ISERROR($V2503),"",OFFSET('Smelter Look-up'!$C$4,$V2503-4,0)&amp;"")</f>
        <v/>
      </c>
      <c r="S2503" s="2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3.45" thickBot="1"/>
  </sheetData>
  <sheetProtection sheet="1" formatRows="0" deleteRows="0" autoFilter="0"/>
  <autoFilter ref="A4:Q2503">
    <filterColumn colId="1">
      <filters>
        <filter val="Tin"/>
      </filters>
    </filterColumn>
  </autoFilter>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98" type="noConversion"/>
  <conditionalFormatting sqref="B5:B2503">
    <cfRule type="expression" dxfId="14" priority="1" stopIfTrue="1">
      <formula>IF(B5="",TRUE)</formula>
    </cfRule>
    <cfRule type="expression" dxfId="13"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formula1>Metal</formula1>
    </dataValidation>
    <dataValidation allowBlank="1" showErrorMessage="1" sqref="F5:G2503"/>
    <dataValidation type="list" showInputMessage="1" showErrorMessage="1" sqref="C5:C2503">
      <formula1>SN</formula1>
    </dataValidation>
    <dataValidation type="list" allowBlank="1" showInputMessage="1" showErrorMessage="1" sqref="E5:E2503">
      <formula1>CL</formula1>
    </dataValidation>
    <dataValidation type="list" allowBlank="1" showInputMessage="1" showErrorMessage="1" sqref="P5:P2503">
      <formula1>$AH$2:$AH$4</formula1>
    </dataValidation>
  </dataValidations>
  <hyperlinks>
    <hyperlink ref="J2:O2" r:id="rId2" display="https://www.responsiblemineralsinitiative.org/facilities-lists/active-conformant-facilities-list/"/>
    <hyperlink ref="L9" r:id="rId3"/>
    <hyperlink ref="L8" r:id="rId4"/>
    <hyperlink ref="L7" r:id="rId5"/>
    <hyperlink ref="L6" r:id="rId6"/>
    <hyperlink ref="L5" r:id="rId7"/>
    <hyperlink ref="L15" r:id="rId8"/>
    <hyperlink ref="L20" r:id="rId9"/>
  </hyperlinks>
  <pageMargins left="0.70866141732283472" right="0.70866141732283472" top="0.74803149606299213" bottom="0.74803149606299213" header="0.31496062992125984" footer="0.31496062992125984"/>
  <pageSetup scale="43" fitToWidth="2" fitToHeight="100" orientation="landscape" r:id="rId10"/>
  <headerFooter>
    <oddHeader>&amp;C&amp;P ページ</oddHeader>
  </headerFooter>
  <drawing r:id="rId11"/>
</worksheet>
</file>

<file path=xl/worksheets/sheet6.xml><?xml version="1.0" encoding="utf-8"?>
<worksheet xmlns="http://schemas.openxmlformats.org/spreadsheetml/2006/main" xmlns:r="http://schemas.openxmlformats.org/officeDocument/2006/relationships">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3203125" defaultRowHeight="12.9"/>
  <cols>
    <col min="1" max="1" width="45.1640625" style="18" customWidth="1"/>
    <col min="2" max="2" width="42.83203125" style="19" customWidth="1"/>
    <col min="3" max="3" width="51.58203125" style="18" customWidth="1"/>
    <col min="4" max="4" width="29.1640625" style="19" customWidth="1"/>
    <col min="5" max="5" width="9" style="18" customWidth="1"/>
    <col min="6" max="6" width="13.58203125" style="18" hidden="1" customWidth="1"/>
    <col min="7" max="7" width="13.4140625" style="18" hidden="1" customWidth="1"/>
    <col min="8" max="9" width="9" style="18" hidden="1" customWidth="1"/>
    <col min="10" max="10" width="48.83203125" style="18" hidden="1" customWidth="1"/>
    <col min="11" max="11" width="9" style="18" hidden="1" customWidth="1"/>
    <col min="12" max="15" width="8.83203125" style="18" hidden="1" customWidth="1"/>
    <col min="16" max="18" width="8.83203125" style="18" customWidth="1"/>
    <col min="19" max="16384" width="8.83203125" style="18"/>
  </cols>
  <sheetData>
    <row r="1" spans="1:10" ht="25.8">
      <c r="A1" s="423" t="str">
        <f ca="1">OFFSET(L!$C$1,MATCH("Checker"&amp;ADDRESS(ROW(),COLUMN(),4),L!$A:$A,0)-1,SL,,)</f>
        <v>将报告提交给客户以检查表格高亮显示为红色的任何行之前， 请确保已填妥所有必填字段。</v>
      </c>
      <c r="B1" s="423"/>
      <c r="C1" s="423"/>
      <c r="D1" s="116" t="str">
        <f ca="1">OFFSET(L!$C$1,MATCH("Checker"&amp;ADDRESS(ROW(),COLUMN(),4),L!$A:$A,0)-1,SL,,)</f>
        <v>待完成的必填字段</v>
      </c>
      <c r="E1" s="19" t="s">
        <v>769</v>
      </c>
    </row>
    <row r="2" spans="1:10" ht="14.5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4.55">
      <c r="A3" s="65" t="str">
        <f ca="1">OFFSET(L!$C$1,MATCH("Checker"&amp;ADDRESS(ROW(),COLUMN(),4),L!$A:$A,0)-1,SL,,)</f>
        <v>必填字段</v>
      </c>
      <c r="B3" s="65" t="str">
        <f ca="1">OFFSET(L!$C$1,MATCH("Checker"&amp;ADDRESS(ROW(),COLUMN(),4),L!$A:$A,0)-1,SL,,)</f>
        <v>已提供的答案</v>
      </c>
      <c r="C3" s="65" t="str">
        <f ca="1">OFFSET(L!$C$1,MATCH("Checker"&amp;ADDRESS(ROW(),COLUMN(),4),L!$A:$A,0)-1,SL,,)</f>
        <v>备注</v>
      </c>
      <c r="D3" s="65" t="str">
        <f ca="1">OFFSET(L!$C$1,MATCH("Checker"&amp;ADDRESS(ROW(),COLUMN(),4),L!$A:$A,0)-1,SL,,)</f>
        <v>信息源超链接</v>
      </c>
      <c r="F3" s="66" t="s">
        <v>510</v>
      </c>
      <c r="G3" s="18" t="s">
        <v>509</v>
      </c>
      <c r="H3" s="18" t="s">
        <v>511</v>
      </c>
      <c r="I3" s="18" t="s">
        <v>1271</v>
      </c>
      <c r="J3" s="18" t="s">
        <v>1272</v>
      </c>
    </row>
    <row r="4" spans="1:10" ht="39.25">
      <c r="A4" s="87" t="str">
        <f ca="1">Declaration!B8</f>
        <v>公司名称 (*)：</v>
      </c>
      <c r="B4" s="86" t="str">
        <f>Declaration!D8</f>
        <v xml:space="preserve">Shoulder Electronics Corporation Limited   </v>
      </c>
      <c r="C4" s="86" t="str">
        <f t="shared" ref="C4" ca="1" si="0">IF(H4=1,J4,I4)</f>
        <v>填写</v>
      </c>
      <c r="D4" s="92" t="str">
        <f>IF(H4=1,"Click here to enter Company Name","")</f>
        <v/>
      </c>
      <c r="E4" s="19" t="s">
        <v>1261</v>
      </c>
      <c r="F4" s="90">
        <v>1</v>
      </c>
      <c r="G4" s="67">
        <f t="shared" ref="G4" si="1">IF(B4=0,1,0)</f>
        <v>0</v>
      </c>
      <c r="H4" s="68">
        <f>F4*G4</f>
        <v>0</v>
      </c>
      <c r="I4" s="142" t="str">
        <f ca="1">OFFSET(L!$C$1,MATCH("Checker"&amp;"Comp",L!$A:$A,0)-1,SL,,)</f>
        <v>填写</v>
      </c>
      <c r="J4" s="143" t="str">
        <f ca="1">OFFSET(L!$C$1,MATCH("Checker"&amp;ADDRESS(ROW(),COLUMN(),4),L!$A:$A,0)-1,SL,,)</f>
        <v>在“申报”选项卡 D8 单元格中，提供贵公司的名称</v>
      </c>
    </row>
    <row r="5" spans="1:10" ht="39.25">
      <c r="A5" s="87" t="str">
        <f ca="1">Declaration!B9</f>
        <v>申报范围或种类 (*)：</v>
      </c>
      <c r="B5" s="86" t="str">
        <f>Declaration!D9</f>
        <v>A. Company</v>
      </c>
      <c r="C5" s="86" t="str">
        <f ca="1">IF(H5=1,J5,I5)</f>
        <v>填写</v>
      </c>
      <c r="D5" s="92" t="str">
        <f>IF(H5=1,"Click here to enter Declaration Scope","")</f>
        <v/>
      </c>
      <c r="E5" s="19" t="s">
        <v>1261</v>
      </c>
      <c r="F5" s="90">
        <v>1</v>
      </c>
      <c r="G5" s="67">
        <f>IF(B5=0,1,0)</f>
        <v>0</v>
      </c>
      <c r="H5" s="68">
        <f t="shared" ref="H5" si="2">F5*G5</f>
        <v>0</v>
      </c>
      <c r="I5" s="142" t="str">
        <f ca="1">OFFSET(L!$C$1,MATCH("Checker"&amp;"Comp",L!$A:$A,0)-1,SL,,)</f>
        <v>填写</v>
      </c>
      <c r="J5" s="143" t="str">
        <f ca="1">OFFSET(L!$C$1,MATCH("Checker"&amp;ADDRESS(ROW(),COLUMN(),4),L!$A:$A,0)-1,SL,,)</f>
        <v>在“申报”选项卡 D9 单元格中，选择申报范围</v>
      </c>
    </row>
    <row r="6" spans="1:10" ht="39.25">
      <c r="A6" s="87" t="str">
        <f ca="1">Declaration!B10</f>
        <v>范围描述：</v>
      </c>
      <c r="B6" s="86">
        <f>Declaration!D10</f>
        <v>0</v>
      </c>
      <c r="C6" s="86" t="str">
        <f ca="1">IF(H6=1,J6,I6)</f>
        <v>填写</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填写</v>
      </c>
      <c r="J6" s="18" t="str">
        <f ca="1">OFFSET(L!$C$1,MATCH("Checker"&amp;ADDRESS(ROW(),COLUMN(),4),L!$A:$A,0)-1,SL,,)</f>
        <v>在“申报”选项卡 D10 单元格中，提供范围说明</v>
      </c>
    </row>
    <row r="7" spans="1:10" ht="39.25">
      <c r="A7" s="87" t="str">
        <f ca="1">Declaration!B15</f>
        <v>联系人姓名 (*)：</v>
      </c>
      <c r="B7" s="86" t="str">
        <f>Declaration!D15</f>
        <v>Su Wei</v>
      </c>
      <c r="C7" s="86" t="str">
        <f ca="1">IF(H7=1,J7,I7)</f>
        <v>填写</v>
      </c>
      <c r="D7" s="92" t="str">
        <f>IF(H7=1,"Click here to enter Contact Name","")</f>
        <v/>
      </c>
      <c r="E7" s="19" t="s">
        <v>1261</v>
      </c>
      <c r="F7" s="90">
        <v>1</v>
      </c>
      <c r="G7" s="67">
        <f>IF(B7=0,1,0)</f>
        <v>0</v>
      </c>
      <c r="H7" s="68">
        <f t="shared" si="3"/>
        <v>0</v>
      </c>
      <c r="I7" s="142" t="str">
        <f ca="1">OFFSET(L!$C$1,MATCH("Checker"&amp;"Comp",L!$A:$A,0)-1,SL,,)</f>
        <v>填写</v>
      </c>
      <c r="J7" s="18" t="str">
        <f ca="1">OFFSET(L!$C$1,MATCH("Checker"&amp;ADDRESS(ROW(),COLUMN(),4),L!$A:$A,0)-1,SL,,)</f>
        <v>在“申报”选项卡 D15 单元格中，提供联系人姓名</v>
      </c>
    </row>
    <row r="8" spans="1:10" ht="39.25">
      <c r="A8" s="87" t="str">
        <f ca="1">Declaration!B16</f>
        <v>电子邮件 - 联系人 (*)：</v>
      </c>
      <c r="B8" s="86" t="str">
        <f>Declaration!D16</f>
        <v>wxhd@shoulder.cn</v>
      </c>
      <c r="C8" s="86" t="str">
        <f ca="1">IF(H8=1,J8,I8)</f>
        <v>填写</v>
      </c>
      <c r="D8" s="92" t="str">
        <f>IF(H8=1,"Click here to enter Email-Contact","")</f>
        <v/>
      </c>
      <c r="E8" s="19" t="s">
        <v>1261</v>
      </c>
      <c r="F8" s="90">
        <v>1</v>
      </c>
      <c r="G8" s="67">
        <f>IF(ISNUMBER(SEARCH("@",B8)),0,1)</f>
        <v>0</v>
      </c>
      <c r="H8" s="68">
        <f t="shared" si="3"/>
        <v>0</v>
      </c>
      <c r="I8" s="142" t="str">
        <f ca="1">OFFSET(L!$C$1,MATCH("Checker"&amp;"Comp",L!$A:$A,0)-1,SL,,)</f>
        <v>填写</v>
      </c>
      <c r="J8" s="18" t="str">
        <f ca="1">OFFSET(L!$C$1,MATCH("Checker"&amp;ADDRESS(ROW(),COLUMN(),4),L!$A:$A,0)-1,SL,,)</f>
        <v>在“申报”选项卡 D16 单元格中，提供联系人的有效电子邮件</v>
      </c>
    </row>
    <row r="9" spans="1:10" ht="39.25">
      <c r="A9" s="87" t="str">
        <f ca="1">Declaration!B17</f>
        <v>电话 - 联系人 (*)：</v>
      </c>
      <c r="B9" s="255" t="str">
        <f>Declaration!D17</f>
        <v>051085629111</v>
      </c>
      <c r="C9" s="86" t="str">
        <f ca="1">IF(H9=1,J9,I9)</f>
        <v>填写</v>
      </c>
      <c r="D9" s="92" t="str">
        <f>IF(H9=1,"Click here to enter Phone-Contact","")</f>
        <v/>
      </c>
      <c r="E9" s="19" t="s">
        <v>1261</v>
      </c>
      <c r="F9" s="90">
        <v>1</v>
      </c>
      <c r="G9" s="67">
        <f>IF(B9=0,1,0)</f>
        <v>0</v>
      </c>
      <c r="H9" s="68">
        <f t="shared" si="3"/>
        <v>0</v>
      </c>
      <c r="I9" s="142" t="str">
        <f ca="1">OFFSET(L!$C$1,MATCH("Checker"&amp;"Comp",L!$A:$A,0)-1,SL,,)</f>
        <v>填写</v>
      </c>
      <c r="J9" s="18" t="str">
        <f ca="1">OFFSET(L!$C$1,MATCH("Checker"&amp;ADDRESS(ROW(),COLUMN(),4),L!$A:$A,0)-1,SL,,)</f>
        <v>在“申报”选项卡 D17 单元格中，提供联系人的电话号码</v>
      </c>
    </row>
    <row r="10" spans="1:10" ht="39.25">
      <c r="A10" s="87" t="str">
        <f ca="1">Declaration!B18</f>
        <v>授权人 (*)：</v>
      </c>
      <c r="B10" s="86" t="str">
        <f>Declaration!D18</f>
        <v>Su Wei</v>
      </c>
      <c r="C10" s="86" t="str">
        <f t="shared" ref="C10" ca="1" si="4">IF(H10=1,J10,I10)</f>
        <v>填写</v>
      </c>
      <c r="D10" s="92" t="str">
        <f>IF(H10=1,"Click here to enter an Authorized Company Representative's name","")</f>
        <v/>
      </c>
      <c r="E10" s="19" t="s">
        <v>1261</v>
      </c>
      <c r="F10" s="90">
        <v>1</v>
      </c>
      <c r="G10" s="67">
        <f t="shared" ref="G10" si="5">IF(B10=0,1,0)</f>
        <v>0</v>
      </c>
      <c r="H10" s="68">
        <f t="shared" si="3"/>
        <v>0</v>
      </c>
      <c r="I10" s="142" t="str">
        <f ca="1">OFFSET(L!$C$1,MATCH("Checker"&amp;"Comp",L!$A:$A,0)-1,SL,,)</f>
        <v>填写</v>
      </c>
      <c r="J10" s="18" t="str">
        <f ca="1">OFFSET(L!$C$1,MATCH("Checker"&amp;ADDRESS(ROW(),COLUMN(),4),L!$A:$A,0)-1,SL,,)</f>
        <v>在“申报”选项卡 D18 单元格中，提供授权公司代表联系人姓名</v>
      </c>
    </row>
    <row r="11" spans="1:10" ht="39.25">
      <c r="A11" s="87" t="str">
        <f ca="1">Declaration!B20</f>
        <v>电子邮件 - 授权人 (*)：</v>
      </c>
      <c r="B11" s="86" t="str">
        <f>Declaration!D20</f>
        <v>wxhd@shoulder.cn</v>
      </c>
      <c r="C11" s="86" t="str">
        <f ca="1">IF(H11=1,J11,I11)</f>
        <v>填写</v>
      </c>
      <c r="D11" s="92" t="str">
        <f>IF(H11=1,"Click here to enter Representative's email","")</f>
        <v/>
      </c>
      <c r="E11" s="19" t="s">
        <v>1261</v>
      </c>
      <c r="F11" s="90">
        <v>1</v>
      </c>
      <c r="G11" s="67">
        <f>IF(ISNUMBER(SEARCH("@",B11)),0,1)</f>
        <v>0</v>
      </c>
      <c r="H11" s="68">
        <f t="shared" si="3"/>
        <v>0</v>
      </c>
      <c r="I11" s="142" t="str">
        <f ca="1">OFFSET(L!$C$1,MATCH("Checker"&amp;"Comp",L!$A:$A,0)-1,SL,,)</f>
        <v>填写</v>
      </c>
      <c r="J11" s="18" t="str">
        <f ca="1">OFFSET(L!$C$1,MATCH("Checker"&amp;ADDRESS(ROW(),COLUMN(),4),L!$A:$A,0)-1,SL,,)</f>
        <v>在“申报”选项卡 D20 单元格中，提供授权公司代表的有效电子邮件</v>
      </c>
    </row>
    <row r="12" spans="1:10" ht="39.25">
      <c r="A12" s="87" t="str">
        <f ca="1">Declaration!B22</f>
        <v>生效日期 (*)：</v>
      </c>
      <c r="B12" s="88">
        <f>Declaration!D22</f>
        <v>46148</v>
      </c>
      <c r="C12" s="86" t="str">
        <f ca="1">IF(H12=1,J12,I12)</f>
        <v>填写</v>
      </c>
      <c r="D12" s="92" t="str">
        <f>IF(H12=1,"Click here to enter Date of Completion","")</f>
        <v/>
      </c>
      <c r="E12" s="19" t="s">
        <v>1261</v>
      </c>
      <c r="F12" s="90">
        <v>1</v>
      </c>
      <c r="G12" s="67">
        <f>IF(B12=0,1,0)</f>
        <v>0</v>
      </c>
      <c r="H12" s="68">
        <f t="shared" si="3"/>
        <v>0</v>
      </c>
      <c r="I12" s="142" t="str">
        <f ca="1">OFFSET(L!$C$1,MATCH("Checker"&amp;"Comp",L!$A:$A,0)-1,SL,,)</f>
        <v>填写</v>
      </c>
      <c r="J12" s="18" t="str">
        <f ca="1">OFFSET(L!$C$1,MATCH("Checker"&amp;ADDRESS(ROW(),COLUMN(),4),L!$A:$A,0)-1,SL,,)</f>
        <v>在“申报”选项卡 D22 单元格中，提供表格填写日期</v>
      </c>
    </row>
    <row r="13" spans="1:10" ht="64.5">
      <c r="A13" s="86" t="str">
        <f ca="1">Declaration!B25</f>
        <v>1) 是否在产品或生产流程中有意添加或使用任何 3TG？(*)</v>
      </c>
      <c r="B13" s="89"/>
      <c r="C13" s="89"/>
      <c r="D13" s="93"/>
      <c r="E13" s="19" t="s">
        <v>773</v>
      </c>
      <c r="F13" s="90"/>
      <c r="H13" s="18">
        <f t="shared" si="3"/>
        <v>0</v>
      </c>
    </row>
    <row r="14" spans="1:10" ht="26.35">
      <c r="A14" s="87" t="str">
        <f ca="1">Declaration!B26</f>
        <v>钽(*)</v>
      </c>
      <c r="B14" s="86" t="str">
        <f>Declaration!D26</f>
        <v>Yes</v>
      </c>
      <c r="C14" s="86" t="str">
        <f ca="1">IF(H14=1,J14,I14)</f>
        <v>填写</v>
      </c>
      <c r="D14" s="92" t="str">
        <f>IF(H14=1,"Click here to answer question 1 for Tantalum","")</f>
        <v/>
      </c>
      <c r="E14" s="19" t="s">
        <v>769</v>
      </c>
      <c r="F14" s="90">
        <v>1</v>
      </c>
      <c r="G14" s="67">
        <f>IF(B14=0,1,0)</f>
        <v>0</v>
      </c>
      <c r="H14" s="68">
        <f t="shared" si="3"/>
        <v>0</v>
      </c>
      <c r="I14" s="142" t="str">
        <f ca="1">OFFSET(L!$C$1,MATCH("Checker"&amp;"Comp",L!$A:$A,0)-1,SL,,)</f>
        <v>填写</v>
      </c>
      <c r="J14" s="143" t="str">
        <f ca="1">OFFSET(L!$C$1,MATCH("Checker"&amp;ADDRESS(ROW(),COLUMN(),4),L!$A:$A,0)-1,SL,,)</f>
        <v>在“申报”选项卡 D26 单元格中，申报是否有意将钽添加至贵公司的产品中</v>
      </c>
    </row>
    <row r="15" spans="1:10" ht="39.25">
      <c r="A15" s="87" t="str">
        <f ca="1">Declaration!B27</f>
        <v>锡(*)</v>
      </c>
      <c r="B15" s="86" t="str">
        <f>Declaration!D27</f>
        <v>Yes</v>
      </c>
      <c r="C15" s="86" t="str">
        <f ca="1">IF(H15=1,J15,I15)</f>
        <v>填写</v>
      </c>
      <c r="D15" s="92" t="str">
        <f>IF(H15=1,"Click here to answer question 1 for Tin","")</f>
        <v/>
      </c>
      <c r="E15" s="19" t="s">
        <v>770</v>
      </c>
      <c r="F15" s="90">
        <v>1</v>
      </c>
      <c r="G15" s="67">
        <f>IF(B15=0,1,0)</f>
        <v>0</v>
      </c>
      <c r="H15" s="68">
        <f t="shared" si="3"/>
        <v>0</v>
      </c>
      <c r="I15" s="142" t="str">
        <f ca="1">OFFSET(L!$C$1,MATCH("Checker"&amp;"Comp",L!$A:$A,0)-1,SL,,)</f>
        <v>填写</v>
      </c>
      <c r="J15" s="143" t="str">
        <f ca="1">OFFSET(L!$C$1,MATCH("Checker"&amp;ADDRESS(ROW(),COLUMN(),4),L!$A:$A,0)-1,SL,,)</f>
        <v>在“申报”选项卡 D27 单元格中，申报是否有意将锡添加至贵公司的产品中</v>
      </c>
    </row>
    <row r="16" spans="1:10" ht="39.25">
      <c r="A16" s="87" t="str">
        <f ca="1">Declaration!B28</f>
        <v>金(*)</v>
      </c>
      <c r="B16" s="86" t="str">
        <f>Declaration!D28</f>
        <v>Yes</v>
      </c>
      <c r="C16" s="86" t="str">
        <f ca="1">IF(H16=1,J16,I16)</f>
        <v>填写</v>
      </c>
      <c r="D16" s="92" t="str">
        <f>IF(H16=1,"Click here to answer question 1 for Gold","")</f>
        <v/>
      </c>
      <c r="E16" s="19" t="s">
        <v>770</v>
      </c>
      <c r="F16" s="90">
        <v>1</v>
      </c>
      <c r="G16" s="67">
        <f>IF(B16=0,1,0)</f>
        <v>0</v>
      </c>
      <c r="H16" s="68">
        <f t="shared" si="3"/>
        <v>0</v>
      </c>
      <c r="I16" s="142" t="str">
        <f ca="1">OFFSET(L!$C$1,MATCH("Checker"&amp;"Comp",L!$A:$A,0)-1,SL,,)</f>
        <v>填写</v>
      </c>
      <c r="J16" s="143" t="str">
        <f ca="1">OFFSET(L!$C$1,MATCH("Checker"&amp;ADDRESS(ROW(),COLUMN(),4),L!$A:$A,0)-1,SL,,)</f>
        <v>在“申报”选项卡 D28 单元格中，申报是否有意将金添加至贵公司的产品中</v>
      </c>
    </row>
    <row r="17" spans="1:10" ht="39.25">
      <c r="A17" s="87" t="str">
        <f ca="1">Declaration!B29</f>
        <v>钨</v>
      </c>
      <c r="B17" s="86" t="str">
        <f>Declaration!D29</f>
        <v>No</v>
      </c>
      <c r="C17" s="86" t="str">
        <f ca="1">IF(H17=1,J17,I17)</f>
        <v>填写</v>
      </c>
      <c r="D17" s="92" t="str">
        <f>IF(H17=1,"Click here to answer question 1 for Tungsten","")</f>
        <v/>
      </c>
      <c r="E17" s="19" t="s">
        <v>770</v>
      </c>
      <c r="F17" s="90">
        <v>1</v>
      </c>
      <c r="G17" s="67">
        <f>IF(B17=0,1,0)</f>
        <v>0</v>
      </c>
      <c r="H17" s="68">
        <f t="shared" si="3"/>
        <v>0</v>
      </c>
      <c r="I17" s="142" t="str">
        <f ca="1">OFFSET(L!$C$1,MATCH("Checker"&amp;"Comp",L!$A:$A,0)-1,SL,,)</f>
        <v>填写</v>
      </c>
      <c r="J17" s="143" t="str">
        <f ca="1">OFFSET(L!$C$1,MATCH("Checker"&amp;ADDRESS(ROW(),COLUMN(),4),L!$A:$A,0)-1,SL,,)</f>
        <v>在“申报”选项卡 D29 单元格中，申报是否有意将钨添加至贵公司的产品中</v>
      </c>
    </row>
    <row r="18" spans="1:10" ht="51.6">
      <c r="A18" s="86" t="str">
        <f ca="1">Declaration!B31</f>
        <v>2) 是否有任何 3TG 仍存在于产品中？ (*)</v>
      </c>
      <c r="B18" s="89"/>
      <c r="C18" s="89"/>
      <c r="D18" s="93"/>
      <c r="E18" s="19" t="s">
        <v>771</v>
      </c>
      <c r="F18" s="90"/>
      <c r="J18" s="143"/>
    </row>
    <row r="19" spans="1:10" ht="39.25">
      <c r="A19" s="87" t="str">
        <f ca="1">Declaration!B32</f>
        <v>钽(*)</v>
      </c>
      <c r="B19" s="86" t="str">
        <f>IF($B$14="Yes",Declaration!D32,0)</f>
        <v>Yes</v>
      </c>
      <c r="C19" s="86" t="str">
        <f ca="1">IF(H19=1,J19,I19)</f>
        <v>填写</v>
      </c>
      <c r="D19" s="94" t="str">
        <f>IF(H19=1,"Click here to answer question 2 for Tantalum","")</f>
        <v/>
      </c>
      <c r="E19" s="19" t="s">
        <v>770</v>
      </c>
      <c r="F19" s="91">
        <f>IF(B$14="No",0,1)</f>
        <v>1</v>
      </c>
      <c r="G19" s="67">
        <f>IF(B19=0,1,0)</f>
        <v>0</v>
      </c>
      <c r="H19" s="68">
        <f>F19*G19</f>
        <v>0</v>
      </c>
      <c r="I19" s="142" t="str">
        <f ca="1">OFFSET(L!$C$1,MATCH("Checker"&amp;"Comp",L!$A:$A,0)-1,SL,,)</f>
        <v>填写</v>
      </c>
      <c r="J19" s="143" t="str">
        <f ca="1">OFFSET(L!$C$1,MATCH("Checker"&amp;ADDRESS(ROW(),COLUMN(),4),L!$A:$A,0)-1,SL,,)</f>
        <v>在“申报”选项卡 D32 单元格中，申报钽是否必须用于贵公司产品的生产中，并且包含在申报的成品内</v>
      </c>
    </row>
    <row r="20" spans="1:10" ht="39.25">
      <c r="A20" s="87" t="str">
        <f ca="1">Declaration!B33</f>
        <v>锡(*)</v>
      </c>
      <c r="B20" s="86" t="str">
        <f>IF($B$15="Yes",Declaration!D33,0)</f>
        <v>Yes</v>
      </c>
      <c r="C20" s="86" t="str">
        <f ca="1">IF(H20=1,J20,I20)</f>
        <v>填写</v>
      </c>
      <c r="D20" s="94" t="str">
        <f>IF(H20=1,"Click here to answer question 2 for Tin","")</f>
        <v/>
      </c>
      <c r="E20" s="19" t="s">
        <v>770</v>
      </c>
      <c r="F20" s="91">
        <f>IF(B$15="No",0,1)</f>
        <v>1</v>
      </c>
      <c r="G20" s="67">
        <f>IF(B20=0,1,0)</f>
        <v>0</v>
      </c>
      <c r="H20" s="68">
        <f>F20*G20</f>
        <v>0</v>
      </c>
      <c r="I20" s="142" t="str">
        <f ca="1">OFFSET(L!$C$1,MATCH("Checker"&amp;"Comp",L!$A:$A,0)-1,SL,,)</f>
        <v>填写</v>
      </c>
      <c r="J20" s="143" t="str">
        <f ca="1">OFFSET(L!$C$1,MATCH("Checker"&amp;ADDRESS(ROW(),COLUMN(),4),L!$A:$A,0)-1,SL,,)</f>
        <v>在“申报”选项卡 D33 单元格中，申报锡是否必须用于贵公司产品的生产中，并且包含在申报的成品内</v>
      </c>
    </row>
    <row r="21" spans="1:10" ht="39.25">
      <c r="A21" s="87" t="str">
        <f ca="1">Declaration!B34</f>
        <v>金(*)</v>
      </c>
      <c r="B21" s="86" t="str">
        <f>IF($B$16="Yes",Declaration!D34,0)</f>
        <v>Yes</v>
      </c>
      <c r="C21" s="86" t="str">
        <f ca="1">IF(H21=1,J21,I21)</f>
        <v>填写</v>
      </c>
      <c r="D21" s="94" t="str">
        <f>IF(H21=1,"Click here to answer question 2 for Gold","")</f>
        <v/>
      </c>
      <c r="E21" s="19" t="s">
        <v>770</v>
      </c>
      <c r="F21" s="91">
        <f>IF(B$16="No",0,1)</f>
        <v>1</v>
      </c>
      <c r="G21" s="67">
        <f>IF(B21=0,1,0)</f>
        <v>0</v>
      </c>
      <c r="H21" s="68">
        <f>F21*G21</f>
        <v>0</v>
      </c>
      <c r="I21" s="142" t="str">
        <f ca="1">OFFSET(L!$C$1,MATCH("Checker"&amp;"Comp",L!$A:$A,0)-1,SL,,)</f>
        <v>填写</v>
      </c>
      <c r="J21" s="143" t="str">
        <f ca="1">OFFSET(L!$C$1,MATCH("Checker"&amp;ADDRESS(ROW(),COLUMN(),4),L!$A:$A,0)-1,SL,,)</f>
        <v>在“申报”选项卡 D34 单元格中，申报金是否必须用于贵公司产品的生产中，并且包含在申报的成品内</v>
      </c>
    </row>
    <row r="22" spans="1:10" ht="39.25">
      <c r="A22" s="87" t="str">
        <f ca="1">Declaration!B35</f>
        <v>钨</v>
      </c>
      <c r="B22" s="86">
        <f>IF($B$17="Yes",Declaration!D35,0)</f>
        <v>0</v>
      </c>
      <c r="C22" s="86" t="str">
        <f ca="1">IF(H22=1,J22,I22)</f>
        <v>填写</v>
      </c>
      <c r="D22" s="94" t="str">
        <f>IF(H22=1,"Click here to answer question 2 for Tungsten","")</f>
        <v/>
      </c>
      <c r="E22" s="19" t="s">
        <v>770</v>
      </c>
      <c r="F22" s="91">
        <f>IF(B$17="No",0,1)</f>
        <v>0</v>
      </c>
      <c r="G22" s="67">
        <f>IF(B22=0,1,0)</f>
        <v>1</v>
      </c>
      <c r="H22" s="68">
        <f>F22*G22</f>
        <v>0</v>
      </c>
      <c r="I22" s="142" t="str">
        <f ca="1">OFFSET(L!$C$1,MATCH("Checker"&amp;"Comp",L!$A:$A,0)-1,SL,,)</f>
        <v>填写</v>
      </c>
      <c r="J22" s="143" t="str">
        <f ca="1">OFFSET(L!$C$1,MATCH("Checker"&amp;ADDRESS(ROW(),COLUMN(),4),L!$A:$A,0)-1,SL,,)</f>
        <v>在“申报”选项卡 D35 单元格中，申报钨是否必须用于贵公司产品的生产中，并且包含在申报的成品内</v>
      </c>
    </row>
    <row r="23" spans="1:10" ht="57.8" customHeight="1">
      <c r="A23" s="86" t="str">
        <f ca="1">Declaration!B37</f>
        <v>3) 贵公司供应链中的冶炼厂是否从所指明的国家采购 3TG？（有关术语“SEC”，请参见定义选项卡） (*)</v>
      </c>
      <c r="B23" s="89"/>
      <c r="C23" s="89"/>
      <c r="D23" s="93"/>
      <c r="E23" s="19" t="s">
        <v>770</v>
      </c>
      <c r="F23" s="90"/>
      <c r="J23" s="143"/>
    </row>
    <row r="24" spans="1:10" ht="39.25">
      <c r="A24" s="87" t="str">
        <f ca="1">Declaration!B38</f>
        <v>钽(*)</v>
      </c>
      <c r="B24" s="86" t="str">
        <f>IF(AND($B$14="Yes",$B$19="Yes"),Declaration!D38,0)</f>
        <v>No</v>
      </c>
      <c r="C24" s="86" t="str">
        <f ca="1">IF(H24=1,J24,I24)</f>
        <v>填写</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填写</v>
      </c>
      <c r="J24" s="18" t="str">
        <f ca="1">OFFSET(L!$C$1,MATCH("Checker"&amp;ADDRESS(ROW(),COLUMN(),4),L!$A:$A,0)-1,SL,,)</f>
        <v>在“申报”选项卡 D38 单元格中，申报在此调查回答里申报的产品范围内所用钽的原产地是否为刚果民主共和国或毗邻国家或地区</v>
      </c>
    </row>
    <row r="25" spans="1:10" ht="39.25">
      <c r="A25" s="87" t="str">
        <f ca="1">Declaration!B39</f>
        <v>锡(*)</v>
      </c>
      <c r="B25" s="86" t="str">
        <f>IF(AND($B$15="Yes",$B$20="Yes"),Declaration!D39,0)</f>
        <v>No</v>
      </c>
      <c r="C25" s="86" t="str">
        <f ca="1">IF(H25=1,J25,I25)</f>
        <v>填写</v>
      </c>
      <c r="D25" s="94" t="str">
        <f>IF(H25=1,"Click here to answer question 3 for Tin","")</f>
        <v/>
      </c>
      <c r="E25" s="19" t="s">
        <v>770</v>
      </c>
      <c r="F25" s="91">
        <f>IF(OR(B15="No",B20="No"),0,1)</f>
        <v>1</v>
      </c>
      <c r="G25" s="67">
        <f>IF(B25=0,1,0)</f>
        <v>0</v>
      </c>
      <c r="H25" s="68">
        <f>F25*G25</f>
        <v>0</v>
      </c>
      <c r="I25" s="142" t="str">
        <f ca="1">OFFSET(L!$C$1,MATCH("Checker"&amp;"Comp",L!$A:$A,0)-1,SL,,)</f>
        <v>填写</v>
      </c>
      <c r="J25" s="18" t="str">
        <f ca="1">OFFSET(L!$C$1,MATCH("Checker"&amp;ADDRESS(ROW(),COLUMN(),4),L!$A:$A,0)-1,SL,,)</f>
        <v>在“申报”选项卡 D39 单元格中，申报在此调查回答里申报的产品范围内所用锡的原产地是否为刚果民主共和国或毗邻国家或地区</v>
      </c>
    </row>
    <row r="26" spans="1:10" ht="39.25">
      <c r="A26" s="87" t="str">
        <f ca="1">Declaration!B40</f>
        <v>金(*)</v>
      </c>
      <c r="B26" s="86" t="str">
        <f>IF(AND($B$16="Yes",$B$21="Yes"),Declaration!D40,0)</f>
        <v>No</v>
      </c>
      <c r="C26" s="86" t="str">
        <f ca="1">IF(H26=1,J26,I26)</f>
        <v>填写</v>
      </c>
      <c r="D26" s="94" t="str">
        <f>IF(H26=1,"Click here to answer question 3 for Gold","")</f>
        <v/>
      </c>
      <c r="E26" s="19" t="s">
        <v>770</v>
      </c>
      <c r="F26" s="91">
        <f>IF(OR(B16="No",B21="No"),0,1)</f>
        <v>1</v>
      </c>
      <c r="G26" s="67">
        <f>IF(B26=0,1,0)</f>
        <v>0</v>
      </c>
      <c r="H26" s="68">
        <f>F26*G26</f>
        <v>0</v>
      </c>
      <c r="I26" s="142" t="str">
        <f ca="1">OFFSET(L!$C$1,MATCH("Checker"&amp;"Comp",L!$A:$A,0)-1,SL,,)</f>
        <v>填写</v>
      </c>
      <c r="J26" s="18" t="str">
        <f ca="1">OFFSET(L!$C$1,MATCH("Checker"&amp;ADDRESS(ROW(),COLUMN(),4),L!$A:$A,0)-1,SL,,)</f>
        <v>在“申报”选项卡 D40 单元格中，申报在此调查回答里申报的产品范围内所用金的原产地是否为刚果民主共和国或毗邻国家或地区</v>
      </c>
    </row>
    <row r="27" spans="1:10" ht="39.25">
      <c r="A27" s="87" t="str">
        <f ca="1">Declaration!B41</f>
        <v>钨</v>
      </c>
      <c r="B27" s="86">
        <f>IF(AND($B$17="Yes",$B$22="Yes"),Declaration!D41,0)</f>
        <v>0</v>
      </c>
      <c r="C27" s="86" t="str">
        <f ca="1">IF(H27=1,J27,I27)</f>
        <v>填写</v>
      </c>
      <c r="D27" s="94" t="str">
        <f>IF(H27=1,"Click here to answer question 3 for Tungsten","")</f>
        <v/>
      </c>
      <c r="E27" s="19" t="s">
        <v>770</v>
      </c>
      <c r="F27" s="91">
        <f>IF(OR(B17="No",B22="No"),0,1)</f>
        <v>0</v>
      </c>
      <c r="G27" s="67">
        <f>IF(B27=0,1,0)</f>
        <v>1</v>
      </c>
      <c r="H27" s="68">
        <f>F27*G27</f>
        <v>0</v>
      </c>
      <c r="I27" s="142" t="str">
        <f ca="1">OFFSET(L!$C$1,MATCH("Checker"&amp;"Comp",L!$A:$A,0)-1,SL,,)</f>
        <v>填写</v>
      </c>
      <c r="J27" s="18" t="str">
        <f ca="1">OFFSET(L!$C$1,MATCH("Checker"&amp;ADDRESS(ROW(),COLUMN(),4),L!$A:$A,0)-1,SL,,)</f>
        <v>在“申报”选项卡 D41 单元格中，申报在此调查回答里申报的产品范围内所用钨的原产地是否为刚果民主共和国或毗邻国家或地区</v>
      </c>
    </row>
    <row r="28" spans="1:10" ht="39.65" customHeight="1">
      <c r="A28" s="86" t="str">
        <f ca="1">Declaration!B43</f>
        <v>4) 贵公司供应链中是否有冶炼厂从受冲突影响和高风险地区_x000D_
采购 3TG？ (*)</v>
      </c>
      <c r="B28" s="86"/>
      <c r="C28" s="86"/>
      <c r="D28" s="94"/>
      <c r="E28" s="19"/>
      <c r="F28" s="19"/>
      <c r="G28" s="19"/>
      <c r="I28" s="142"/>
    </row>
    <row r="29" spans="1:10" ht="41.1" customHeight="1">
      <c r="A29" s="87" t="str">
        <f ca="1">Declaration!B44</f>
        <v>钽(*)</v>
      </c>
      <c r="B29" s="86" t="str">
        <f>IF(AND($B$14="Yes",$B$19="Yes"),Declaration!D44,0)</f>
        <v>No</v>
      </c>
      <c r="C29" s="86" t="str">
        <f ca="1">IF(H29=1,J29,I29)</f>
        <v>填写</v>
      </c>
      <c r="D29" s="243" t="str">
        <f>IF(H29=1,"Click here to answer question 4 for Tantalum","")</f>
        <v/>
      </c>
      <c r="E29" s="19"/>
      <c r="F29" s="91">
        <f>F24</f>
        <v>1</v>
      </c>
      <c r="G29" s="67">
        <f t="shared" ref="G29" si="8">IF(B29=0,1,0)</f>
        <v>0</v>
      </c>
      <c r="H29" s="68">
        <f t="shared" ref="H29" si="9">F29*G29</f>
        <v>0</v>
      </c>
      <c r="I29" s="142" t="str">
        <f ca="1">OFFSET(L!$C$1,MATCH("Checker"&amp;"Comp",L!$A:$A,0)-1,SL,,)</f>
        <v>填写</v>
      </c>
      <c r="J29" s="18" t="str">
        <f ca="1">OFFSET(L!$C$1,MATCH("Checker"&amp;ADDRESS(ROW(),COLUMN(),4),L!$A:$A,0)-1,SL,,)</f>
        <v>在“申报”选项卡 D44 单元格中申报此调查回答中所申报产品范围内使用的钽的原产地是否为受冲突影响和高风险地区</v>
      </c>
    </row>
    <row r="30" spans="1:10" ht="41.1" customHeight="1">
      <c r="A30" s="87" t="str">
        <f ca="1">Declaration!B45</f>
        <v>锡(*)</v>
      </c>
      <c r="B30" s="86" t="str">
        <f>IF(AND($B$15="Yes",$B$20="Yes"),Declaration!D45,0)</f>
        <v>No</v>
      </c>
      <c r="C30" s="86" t="str">
        <f ca="1">IF(H30=1,J30,I30)</f>
        <v>填写</v>
      </c>
      <c r="D30" s="243" t="str">
        <f>IF(H30=1,"Click here to answer question 4 for Tin","")</f>
        <v/>
      </c>
      <c r="E30" s="19"/>
      <c r="F30" s="91">
        <f>F25</f>
        <v>1</v>
      </c>
      <c r="G30" s="67">
        <f>IF(B30=0,1,0)</f>
        <v>0</v>
      </c>
      <c r="H30" s="68">
        <f>F30*G30</f>
        <v>0</v>
      </c>
      <c r="I30" s="142" t="str">
        <f ca="1">OFFSET(L!$C$1,MATCH("Checker"&amp;"Comp",L!$A:$A,0)-1,SL,,)</f>
        <v>填写</v>
      </c>
      <c r="J30" s="18" t="str">
        <f ca="1">OFFSET(L!$C$1,MATCH("Checker"&amp;ADDRESS(ROW(),COLUMN(),4),L!$A:$A,0)-1,SL,,)</f>
        <v>在“申报”选项卡 D45 单元格中申报此调查回答中所申报产品范围内使用的锡的原产地是否为受冲突影响和高风险地区</v>
      </c>
    </row>
    <row r="31" spans="1:10" ht="41.1" customHeight="1">
      <c r="A31" s="87" t="str">
        <f ca="1">Declaration!B46</f>
        <v>金(*)</v>
      </c>
      <c r="B31" s="86" t="str">
        <f>IF(AND($B$16="Yes",$B$21="Yes"),Declaration!D46,0)</f>
        <v>No</v>
      </c>
      <c r="C31" s="86" t="str">
        <f ca="1">IF(H31=1,J31,I31)</f>
        <v>填写</v>
      </c>
      <c r="D31" s="243" t="str">
        <f>IF(H31=1,"Click here to answer question 4 for Gold","")</f>
        <v/>
      </c>
      <c r="E31" s="19"/>
      <c r="F31" s="91">
        <f>F26</f>
        <v>1</v>
      </c>
      <c r="G31" s="67">
        <f>IF(B31=0,1,0)</f>
        <v>0</v>
      </c>
      <c r="H31" s="68">
        <f>F31*G31</f>
        <v>0</v>
      </c>
      <c r="I31" s="142" t="str">
        <f ca="1">OFFSET(L!$C$1,MATCH("Checker"&amp;"Comp",L!$A:$A,0)-1,SL,,)</f>
        <v>填写</v>
      </c>
      <c r="J31" s="18" t="str">
        <f ca="1">OFFSET(L!$C$1,MATCH("Checker"&amp;ADDRESS(ROW(),COLUMN(),4),L!$A:$A,0)-1,SL,,)</f>
        <v>在“申报”选项卡 D46 单元格中申报此调查回答中所申报产品范围内使用的金的原产地是否为受冲突影响和高风险地区</v>
      </c>
    </row>
    <row r="32" spans="1:10" ht="41.1" customHeight="1">
      <c r="A32" s="87" t="str">
        <f ca="1">Declaration!B47</f>
        <v>钨</v>
      </c>
      <c r="B32" s="86">
        <f>IF(AND($B$17="Yes",$B$22="Yes"),Declaration!D47,0)</f>
        <v>0</v>
      </c>
      <c r="C32" s="86" t="str">
        <f ca="1">IF(H32=1,J32,I32)</f>
        <v>填写</v>
      </c>
      <c r="D32" s="243" t="str">
        <f>IF(H32=1,"Click here to answer question 4 for Tungsten","")</f>
        <v/>
      </c>
      <c r="E32" s="19"/>
      <c r="F32" s="91">
        <f>F27</f>
        <v>0</v>
      </c>
      <c r="G32" s="67">
        <f>IF(B32=0,1,0)</f>
        <v>1</v>
      </c>
      <c r="H32" s="68">
        <f>F32*G32</f>
        <v>0</v>
      </c>
      <c r="I32" s="142" t="str">
        <f ca="1">OFFSET(L!$C$1,MATCH("Checker"&amp;"Comp",L!$A:$A,0)-1,SL,,)</f>
        <v>填写</v>
      </c>
      <c r="J32" s="18" t="str">
        <f ca="1">OFFSET(L!$C$1,MATCH("Checker"&amp;ADDRESS(ROW(),COLUMN(),4),L!$A:$A,0)-1,SL,,)</f>
        <v>在“申报”选项卡 D47 单元格中申报此调查回答中所申报产品范围内使用的钨的原产地是否为受冲突影响和高风险地区</v>
      </c>
    </row>
    <row r="33" spans="1:10" ht="38.700000000000003">
      <c r="A33" s="86" t="str">
        <f ca="1">Declaration!B49</f>
        <v>5) 是否 100% 的 3TG（因产品功能或生产而必须使用）来自于回收料或报废料？ (*)</v>
      </c>
      <c r="B33" s="89"/>
      <c r="C33" s="89"/>
      <c r="D33" s="93"/>
      <c r="E33" s="19" t="s">
        <v>1261</v>
      </c>
      <c r="F33" s="90"/>
      <c r="J33" s="143"/>
    </row>
    <row r="34" spans="1:10" ht="39.25">
      <c r="A34" s="87" t="str">
        <f ca="1">Declaration!B50</f>
        <v>钽(*)</v>
      </c>
      <c r="B34" s="86" t="str">
        <f>IF(AND($B$14="Yes",$B$19="Yes"),Declaration!D50,0)</f>
        <v>No</v>
      </c>
      <c r="C34" s="86" t="str">
        <f ca="1">IF(H34=1,J34,I34)</f>
        <v>填写</v>
      </c>
      <c r="D34" s="243" t="str">
        <f>IF(H34=1,"Click here to answer question 5 for Tantalum","")</f>
        <v/>
      </c>
      <c r="E34" s="19" t="s">
        <v>1261</v>
      </c>
      <c r="F34" s="91">
        <f>F24</f>
        <v>1</v>
      </c>
      <c r="G34" s="67">
        <f>IF(B34=0,1,0)</f>
        <v>0</v>
      </c>
      <c r="H34" s="68">
        <f>F34*G34</f>
        <v>0</v>
      </c>
      <c r="I34" s="142" t="str">
        <f ca="1">OFFSET(L!$C$1,MATCH("Checker"&amp;"Comp",L!$A:$A,0)-1,SL,,)</f>
        <v>填写</v>
      </c>
      <c r="J34" s="143" t="str">
        <f ca="1">OFFSET(L!$C$1,MATCH("Checker"&amp;ADDRESS(ROW(),COLUMN(),4),L!$A:$A,0)-1,SL,,)</f>
        <v>在“申报”选项卡 D44 单元格中，申报在此调查回答里申报的产品范围内所用钽是否完全来自回收料或报废料</v>
      </c>
    </row>
    <row r="35" spans="1:10" ht="39.25">
      <c r="A35" s="87" t="str">
        <f ca="1">Declaration!B51</f>
        <v>锡(*)</v>
      </c>
      <c r="B35" s="86" t="str">
        <f>IF(AND($B$15="Yes",$B$20="Yes"),Declaration!D51,0)</f>
        <v>No</v>
      </c>
      <c r="C35" s="86" t="str">
        <f ca="1">IF(H35=1,J35,I35)</f>
        <v>填写</v>
      </c>
      <c r="D35" s="243" t="str">
        <f>IF(H35=1,"Click here to answer question 5 for Tin","")</f>
        <v/>
      </c>
      <c r="E35" s="19" t="s">
        <v>1261</v>
      </c>
      <c r="F35" s="91">
        <f>F25</f>
        <v>1</v>
      </c>
      <c r="G35" s="67">
        <f>IF(B35=0,1,0)</f>
        <v>0</v>
      </c>
      <c r="H35" s="68">
        <f>F35*G35</f>
        <v>0</v>
      </c>
      <c r="I35" s="142" t="str">
        <f ca="1">OFFSET(L!$C$1,MATCH("Checker"&amp;"Comp",L!$A:$A,0)-1,SL,,)</f>
        <v>填写</v>
      </c>
      <c r="J35" s="143" t="str">
        <f ca="1">OFFSET(L!$C$1,MATCH("Checker"&amp;ADDRESS(ROW(),COLUMN(),4),L!$A:$A,0)-1,SL,,)</f>
        <v>在“申报”选项卡 D45 单元格中，申报在此调查回答里申报的产品范围内所用锡是否完全来自回收料或报废料</v>
      </c>
    </row>
    <row r="36" spans="1:10" ht="39.25">
      <c r="A36" s="87" t="str">
        <f ca="1">Declaration!B52</f>
        <v>金(*)</v>
      </c>
      <c r="B36" s="86" t="str">
        <f>IF(AND($B$16="Yes",$B$21="Yes"),Declaration!D52,0)</f>
        <v>No</v>
      </c>
      <c r="C36" s="86" t="str">
        <f ca="1">IF(H36=1,J36,I36)</f>
        <v>填写</v>
      </c>
      <c r="D36" s="243" t="str">
        <f>IF(H36=1,"Click here to answer question 5 for Gold","")</f>
        <v/>
      </c>
      <c r="E36" s="19" t="s">
        <v>1261</v>
      </c>
      <c r="F36" s="91">
        <f>F26</f>
        <v>1</v>
      </c>
      <c r="G36" s="67">
        <f>IF(B36=0,1,0)</f>
        <v>0</v>
      </c>
      <c r="H36" s="68">
        <f>F36*G36</f>
        <v>0</v>
      </c>
      <c r="I36" s="142" t="str">
        <f ca="1">OFFSET(L!$C$1,MATCH("Checker"&amp;"Comp",L!$A:$A,0)-1,SL,,)</f>
        <v>填写</v>
      </c>
      <c r="J36" s="143" t="str">
        <f ca="1">OFFSET(L!$C$1,MATCH("Checker"&amp;ADDRESS(ROW(),COLUMN(),4),L!$A:$A,0)-1,SL,,)</f>
        <v>在“申报”选项卡 D46 单元格中，申报在此调查回答里申报的产品范围内所用金是否完全来自回收料或报废料</v>
      </c>
    </row>
    <row r="37" spans="1:10" ht="39.25">
      <c r="A37" s="87" t="str">
        <f ca="1">Declaration!B53</f>
        <v>钨</v>
      </c>
      <c r="B37" s="86">
        <f>IF(AND($B$17="Yes",$B$22="Yes"),Declaration!D53,0)</f>
        <v>0</v>
      </c>
      <c r="C37" s="86" t="str">
        <f ca="1">IF(H37=1,J37,I37)</f>
        <v>填写</v>
      </c>
      <c r="D37" s="243" t="str">
        <f>IF(H37=1,"Click here to answer question 5 for Tungsten","")</f>
        <v/>
      </c>
      <c r="E37" s="19" t="s">
        <v>1261</v>
      </c>
      <c r="F37" s="91">
        <f>F27</f>
        <v>0</v>
      </c>
      <c r="G37" s="67">
        <f>IF(B37=0,1,0)</f>
        <v>1</v>
      </c>
      <c r="H37" s="68">
        <f>F37*G37</f>
        <v>0</v>
      </c>
      <c r="I37" s="142" t="str">
        <f ca="1">OFFSET(L!$C$1,MATCH("Checker"&amp;"Comp",L!$A:$A,0)-1,SL,,)</f>
        <v>填写</v>
      </c>
      <c r="J37" s="143" t="str">
        <f ca="1">OFFSET(L!$C$1,MATCH("Checker"&amp;ADDRESS(ROW(),COLUMN(),4),L!$A:$A,0)-1,SL,,)</f>
        <v>在“申报”选项卡 D46 单元格中，申报在此调查回答里申报的产品范围内所用钨是否完全来自回收料或报废料</v>
      </c>
    </row>
    <row r="38" spans="1:10" ht="38.700000000000003">
      <c r="A38" s="86" t="str">
        <f ca="1">Declaration!B55</f>
        <v>6) 已对贵公司供应链调查提供答复的相关供应商百分比是多少？ (*)</v>
      </c>
      <c r="B38" s="89"/>
      <c r="C38" s="89"/>
      <c r="D38" s="93"/>
      <c r="E38" s="19" t="s">
        <v>770</v>
      </c>
      <c r="F38" s="90"/>
    </row>
    <row r="39" spans="1:10" ht="26.35">
      <c r="A39" s="87" t="str">
        <f ca="1">Declaration!B56</f>
        <v>钽(*)</v>
      </c>
      <c r="B39" s="250" t="str">
        <f>IF(AND($B$14="Yes",$B$19="Yes"),Declaration!D56,0)</f>
        <v>100%</v>
      </c>
      <c r="C39" s="86" t="str">
        <f ca="1">IF(H39=1,J39,I39)</f>
        <v>填写</v>
      </c>
      <c r="D39" s="244" t="str">
        <f>IF(H39=1,"Click here to answer question 6 for Tantalum","")</f>
        <v/>
      </c>
      <c r="E39" s="19" t="s">
        <v>769</v>
      </c>
      <c r="F39" s="91">
        <f>F24</f>
        <v>1</v>
      </c>
      <c r="G39" s="67">
        <f>IF(B39=0,1,0)</f>
        <v>0</v>
      </c>
      <c r="H39" s="68">
        <f>F39*G39</f>
        <v>0</v>
      </c>
      <c r="I39" s="142" t="str">
        <f ca="1">OFFSET(L!$C$1,MATCH("Checker"&amp;"Comp",L!$A:$A,0)-1,SL,,)</f>
        <v>填写</v>
      </c>
      <c r="J39" s="18" t="str">
        <f ca="1">OFFSET(L!$C$1,MATCH("Checker"&amp;ADDRESS(ROW(),COLUMN(),4),L!$A:$A,0)-1,SL,,)</f>
        <v>在“申报”选项卡 D50 单元格中，提供供应商的冶炼厂信息填写百分比</v>
      </c>
    </row>
    <row r="40" spans="1:10" ht="26.35">
      <c r="A40" s="87" t="str">
        <f ca="1">Declaration!B57</f>
        <v>锡(*)</v>
      </c>
      <c r="B40" s="250" t="str">
        <f>IF(AND($B$15="Yes",$B$20="Yes"),Declaration!D57,0)</f>
        <v>100%</v>
      </c>
      <c r="C40" s="86" t="str">
        <f ca="1">IF(H40=1,J40,I40)</f>
        <v>填写</v>
      </c>
      <c r="D40" s="244" t="str">
        <f>IF(H40=1,"Click here to answer question 6 for Tin","")</f>
        <v/>
      </c>
      <c r="E40" s="19" t="s">
        <v>769</v>
      </c>
      <c r="F40" s="91">
        <f>F25</f>
        <v>1</v>
      </c>
      <c r="G40" s="67">
        <f>IF(B40=0,1,0)</f>
        <v>0</v>
      </c>
      <c r="H40" s="68">
        <f>F40*G40</f>
        <v>0</v>
      </c>
      <c r="I40" s="142" t="str">
        <f ca="1">OFFSET(L!$C$1,MATCH("Checker"&amp;"Comp",L!$A:$A,0)-1,SL,,)</f>
        <v>填写</v>
      </c>
      <c r="J40" s="18" t="str">
        <f ca="1">OFFSET(L!$C$1,MATCH("Checker"&amp;ADDRESS(ROW(),COLUMN(),4),L!$A:$A,0)-1,SL,,)</f>
        <v>在“申报”选项卡 D51 单元格中，提供供应商的冶炼厂信息填写百分比</v>
      </c>
    </row>
    <row r="41" spans="1:10" ht="26.35">
      <c r="A41" s="87" t="str">
        <f ca="1">Declaration!B58</f>
        <v>金(*)</v>
      </c>
      <c r="B41" s="250" t="str">
        <f>IF(AND($B$16="Yes",$B$21="Yes"),Declaration!D58,0)</f>
        <v>100%</v>
      </c>
      <c r="C41" s="86" t="str">
        <f ca="1">IF(H41=1,J41,I41)</f>
        <v>填写</v>
      </c>
      <c r="D41" s="244" t="str">
        <f>IF(H41=1,"Click here to answer question 6 for Gold","")</f>
        <v/>
      </c>
      <c r="E41" s="19" t="s">
        <v>769</v>
      </c>
      <c r="F41" s="91">
        <f>F26</f>
        <v>1</v>
      </c>
      <c r="G41" s="67">
        <f>IF(B41=0,1,0)</f>
        <v>0</v>
      </c>
      <c r="H41" s="68">
        <f>F41*G41</f>
        <v>0</v>
      </c>
      <c r="I41" s="142" t="str">
        <f ca="1">OFFSET(L!$C$1,MATCH("Checker"&amp;"Comp",L!$A:$A,0)-1,SL,,)</f>
        <v>填写</v>
      </c>
      <c r="J41" s="18" t="str">
        <f ca="1">OFFSET(L!$C$1,MATCH("Checker"&amp;ADDRESS(ROW(),COLUMN(),4),L!$A:$A,0)-1,SL,,)</f>
        <v>在“申报”选项卡 D52 单元格中，提供供应商的冶炼厂信息填写百分比</v>
      </c>
    </row>
    <row r="42" spans="1:10" ht="26.35">
      <c r="A42" s="87" t="str">
        <f ca="1">Declaration!B59</f>
        <v>钨</v>
      </c>
      <c r="B42" s="250">
        <f>IF(AND($B$17="Yes",$B$22="Yes"),Declaration!D59,0)</f>
        <v>0</v>
      </c>
      <c r="C42" s="86" t="str">
        <f ca="1">IF(H42=1,J42,I42)</f>
        <v>填写</v>
      </c>
      <c r="D42" s="244" t="str">
        <f>IF(H42=1,"Click here to answer question 6 for Tungsten","")</f>
        <v/>
      </c>
      <c r="E42" s="19" t="s">
        <v>769</v>
      </c>
      <c r="F42" s="91">
        <f>F27</f>
        <v>0</v>
      </c>
      <c r="G42" s="67">
        <f>IF(B42=0,1,0)</f>
        <v>1</v>
      </c>
      <c r="H42" s="68">
        <f>F42*G42</f>
        <v>0</v>
      </c>
      <c r="I42" s="142" t="str">
        <f ca="1">OFFSET(L!$C$1,MATCH("Checker"&amp;"Comp",L!$A:$A,0)-1,SL,,)</f>
        <v>填写</v>
      </c>
      <c r="J42" s="18" t="str">
        <f ca="1">OFFSET(L!$C$1,MATCH("Checker"&amp;ADDRESS(ROW(),COLUMN(),4),L!$A:$A,0)-1,SL,,)</f>
        <v>在“申报”选项卡 D53 单元格中，提供供应商的冶炼厂信息填写百分比</v>
      </c>
    </row>
    <row r="43" spans="1:10" ht="51.6">
      <c r="A43" s="86" t="str">
        <f ca="1">Declaration!B61</f>
        <v>7) 您是否识别出为贵公司供应链供应 3TG 的所有冶炼厂？ (*)</v>
      </c>
      <c r="B43" s="89"/>
      <c r="C43" s="89"/>
      <c r="D43" s="93"/>
      <c r="E43" s="19" t="s">
        <v>771</v>
      </c>
      <c r="F43" s="90"/>
    </row>
    <row r="44" spans="1:10" ht="52.15">
      <c r="A44" s="87" t="str">
        <f ca="1">Declaration!B62</f>
        <v>钽(*)</v>
      </c>
      <c r="B44" s="86" t="str">
        <f>IF(AND($B$14="Yes",$B$19="Yes"),Declaration!D62,0)</f>
        <v>Yes</v>
      </c>
      <c r="C44" s="86" t="str">
        <f ca="1">IF(H44=1,J44,I44)</f>
        <v>填写</v>
      </c>
      <c r="D44" s="243" t="str">
        <f>IF(H44=1,"Click here to answer question 7 for Tantalum","")</f>
        <v/>
      </c>
      <c r="E44" s="19" t="s">
        <v>1257</v>
      </c>
      <c r="F44" s="91">
        <f>F24</f>
        <v>1</v>
      </c>
      <c r="G44" s="67">
        <f>IF(B44=0,1,0)</f>
        <v>0</v>
      </c>
      <c r="H44" s="68">
        <f>F44*G44</f>
        <v>0</v>
      </c>
      <c r="I44" s="142" t="str">
        <f ca="1">OFFSET(L!$C$1,MATCH("Checker"&amp;"Comp",L!$A:$A,0)-1,SL,,)</f>
        <v>填写</v>
      </c>
      <c r="J44" s="18" t="str">
        <f ca="1">OFFSET(L!$C$1,MATCH("Checker"&amp;ADDRESS(ROW(),COLUMN(),4),L!$A:$A,0)-1,SL,,)</f>
        <v>在“申报”选项卡 D56 单元格中，申报是否在此调查回答里的申报产品范围下方提供了所有冶炼厂名称</v>
      </c>
    </row>
    <row r="45" spans="1:10" ht="52.15">
      <c r="A45" s="87" t="str">
        <f ca="1">Declaration!B63</f>
        <v>锡(*)</v>
      </c>
      <c r="B45" s="86" t="str">
        <f>IF(AND($B$15="Yes",$B$20="Yes"),Declaration!D63,0)</f>
        <v>Yes</v>
      </c>
      <c r="C45" s="86" t="str">
        <f ca="1">IF(H45=1,J45,I45)</f>
        <v>填写</v>
      </c>
      <c r="D45" s="243" t="str">
        <f>IF(H45=1,"Click here to answer question 7 for Tin","")</f>
        <v/>
      </c>
      <c r="E45" s="19" t="s">
        <v>1257</v>
      </c>
      <c r="F45" s="91">
        <f>F25</f>
        <v>1</v>
      </c>
      <c r="G45" s="67">
        <f>IF(B45=0,1,0)</f>
        <v>0</v>
      </c>
      <c r="H45" s="68">
        <f>F45*G45</f>
        <v>0</v>
      </c>
      <c r="I45" s="142" t="str">
        <f ca="1">OFFSET(L!$C$1,MATCH("Checker"&amp;"Comp",L!$A:$A,0)-1,SL,,)</f>
        <v>填写</v>
      </c>
      <c r="J45" s="18" t="str">
        <f ca="1">OFFSET(L!$C$1,MATCH("Checker"&amp;ADDRESS(ROW(),COLUMN(),4),L!$A:$A,0)-1,SL,,)</f>
        <v>在“申报”选项卡 D57 单元格中，申报是否在此调查回答里的申报产品范围下方提供了所有冶炼厂名称</v>
      </c>
    </row>
    <row r="46" spans="1:10" ht="52.15">
      <c r="A46" s="87" t="str">
        <f ca="1">Declaration!B64</f>
        <v>金(*)</v>
      </c>
      <c r="B46" s="86" t="str">
        <f>IF(AND($B$16="Yes",$B$21="Yes"),Declaration!D64,0)</f>
        <v>Yes</v>
      </c>
      <c r="C46" s="86" t="str">
        <f ca="1">IF(H46=1,J46,I46)</f>
        <v>填写</v>
      </c>
      <c r="D46" s="243" t="str">
        <f>IF(H46=1,"Click here to answer question 7 for Gold","")</f>
        <v/>
      </c>
      <c r="E46" s="19" t="s">
        <v>1257</v>
      </c>
      <c r="F46" s="91">
        <f>F26</f>
        <v>1</v>
      </c>
      <c r="G46" s="67">
        <f>IF(B46=0,1,0)</f>
        <v>0</v>
      </c>
      <c r="H46" s="68">
        <f>F46*G46</f>
        <v>0</v>
      </c>
      <c r="I46" s="142" t="str">
        <f ca="1">OFFSET(L!$C$1,MATCH("Checker"&amp;"Comp",L!$A:$A,0)-1,SL,,)</f>
        <v>填写</v>
      </c>
      <c r="J46" s="18" t="str">
        <f ca="1">OFFSET(L!$C$1,MATCH("Checker"&amp;ADDRESS(ROW(),COLUMN(),4),L!$A:$A,0)-1,SL,,)</f>
        <v>在“申报”选项卡 D58 单元格中，申报是否在此调查回答里的申报产品范围下方提供了所有冶炼厂名称</v>
      </c>
    </row>
    <row r="47" spans="1:10" ht="52.15">
      <c r="A47" s="87" t="str">
        <f ca="1">Declaration!B65</f>
        <v>钨</v>
      </c>
      <c r="B47" s="86">
        <f>IF(AND($B$17="Yes",$B$22="Yes"),Declaration!D65,0)</f>
        <v>0</v>
      </c>
      <c r="C47" s="86" t="str">
        <f ca="1">IF(H47=1,J47,I47)</f>
        <v>填写</v>
      </c>
      <c r="D47" s="243" t="str">
        <f>IF(H47=1,"Click here to answer question 7 for Tungsten","")</f>
        <v/>
      </c>
      <c r="E47" s="19" t="s">
        <v>1257</v>
      </c>
      <c r="F47" s="91">
        <f>F27</f>
        <v>0</v>
      </c>
      <c r="G47" s="67">
        <f>IF(B47=0,1,0)</f>
        <v>1</v>
      </c>
      <c r="H47" s="68">
        <f>F47*G47</f>
        <v>0</v>
      </c>
      <c r="I47" s="142" t="str">
        <f ca="1">OFFSET(L!$C$1,MATCH("Checker"&amp;"Comp",L!$A:$A,0)-1,SL,,)</f>
        <v>填写</v>
      </c>
      <c r="J47" s="18" t="str">
        <f ca="1">OFFSET(L!$C$1,MATCH("Checker"&amp;ADDRESS(ROW(),COLUMN(),4),L!$A:$A,0)-1,SL,,)</f>
        <v>在“申报”选项卡 D59 单元格中，申报是否在此调查回答里的申报产品范围下方提供了所有冶炼厂名称</v>
      </c>
    </row>
    <row r="48" spans="1:10" ht="64.5">
      <c r="A48" s="86" t="str">
        <f ca="1">Declaration!B67</f>
        <v>8) 贵公司收到的所有适用冶炼厂信息是否已在此申报中报告？ (*)</v>
      </c>
      <c r="B48" s="89"/>
      <c r="C48" s="89"/>
      <c r="D48" s="93"/>
      <c r="E48" s="19" t="s">
        <v>772</v>
      </c>
      <c r="F48" s="90"/>
    </row>
    <row r="49" spans="1:10" ht="39.25">
      <c r="A49" s="87" t="str">
        <f ca="1">Declaration!B68</f>
        <v>钽(*)</v>
      </c>
      <c r="B49" s="86" t="str">
        <f>IF(AND($B$14="Yes",$B$19="Yes"),Declaration!D68,0)</f>
        <v>Yes</v>
      </c>
      <c r="C49" s="86" t="str">
        <f ca="1">IF(H49=1,J49,I49)</f>
        <v>填写</v>
      </c>
      <c r="D49" s="244" t="str">
        <f>IF(H49=1,"Click here to answer question 8 for Tantalum","")</f>
        <v/>
      </c>
      <c r="E49" s="19" t="s">
        <v>770</v>
      </c>
      <c r="F49" s="91">
        <f>F24</f>
        <v>1</v>
      </c>
      <c r="G49" s="67">
        <f>IF(B49=0,1,0)</f>
        <v>0</v>
      </c>
      <c r="H49" s="68">
        <f>F49*G49</f>
        <v>0</v>
      </c>
      <c r="I49" s="142" t="str">
        <f ca="1">OFFSET(L!$C$1,MATCH("Checker"&amp;"Comp",L!$A:$A,0)-1,SL,,)</f>
        <v>填写</v>
      </c>
      <c r="J49" s="18" t="str">
        <f ca="1">OFFSET(L!$C$1,MATCH("Checker"&amp;ADDRESS(ROW(),COLUMN(),4),L!$A:$A,0)-1,SL,,)</f>
        <v>在“申报”选项卡 D62 单元格中，申报是否已提供所有适用钽冶炼厂信息</v>
      </c>
    </row>
    <row r="50" spans="1:10" ht="39.25">
      <c r="A50" s="87" t="str">
        <f ca="1">Declaration!B69</f>
        <v>锡(*)</v>
      </c>
      <c r="B50" s="86" t="str">
        <f>IF(AND($B$15="Yes",$B$20="Yes"),Declaration!D69,0)</f>
        <v>Yes</v>
      </c>
      <c r="C50" s="86" t="str">
        <f ca="1">IF(H50=1,J50,I50)</f>
        <v>填写</v>
      </c>
      <c r="D50" s="244" t="str">
        <f>IF(H50=1,"Click here to answer question 8 for Tin","")</f>
        <v/>
      </c>
      <c r="E50" s="19" t="s">
        <v>770</v>
      </c>
      <c r="F50" s="91">
        <f>F25</f>
        <v>1</v>
      </c>
      <c r="G50" s="67">
        <f>IF(B50=0,1,0)</f>
        <v>0</v>
      </c>
      <c r="H50" s="68">
        <f>F50*G50</f>
        <v>0</v>
      </c>
      <c r="I50" s="142" t="str">
        <f ca="1">OFFSET(L!$C$1,MATCH("Checker"&amp;"Comp",L!$A:$A,0)-1,SL,,)</f>
        <v>填写</v>
      </c>
      <c r="J50" s="18" t="str">
        <f ca="1">OFFSET(L!$C$1,MATCH("Checker"&amp;ADDRESS(ROW(),COLUMN(),4),L!$A:$A,0)-1,SL,,)</f>
        <v>在“申报”选项卡 D63 单元格中，申报是否已提供所有适用锡冶炼厂信息</v>
      </c>
    </row>
    <row r="51" spans="1:10" ht="39.25">
      <c r="A51" s="87" t="str">
        <f ca="1">Declaration!B70</f>
        <v>金(*)</v>
      </c>
      <c r="B51" s="86" t="str">
        <f>IF(AND($B$16="Yes",$B$21="Yes"),Declaration!D70,0)</f>
        <v>Yes</v>
      </c>
      <c r="C51" s="86" t="str">
        <f ca="1">IF(H51=1,J51,I51)</f>
        <v>填写</v>
      </c>
      <c r="D51" s="244" t="str">
        <f>IF(H51=1,"Click here to answer question 8 for Gold","")</f>
        <v/>
      </c>
      <c r="E51" s="19" t="s">
        <v>770</v>
      </c>
      <c r="F51" s="91">
        <f>F26</f>
        <v>1</v>
      </c>
      <c r="G51" s="67">
        <f>IF(B51=0,1,0)</f>
        <v>0</v>
      </c>
      <c r="H51" s="68">
        <f>F51*G51</f>
        <v>0</v>
      </c>
      <c r="I51" s="142" t="str">
        <f ca="1">OFFSET(L!$C$1,MATCH("Checker"&amp;"Comp",L!$A:$A,0)-1,SL,,)</f>
        <v>填写</v>
      </c>
      <c r="J51" s="18" t="str">
        <f ca="1">OFFSET(L!$C$1,MATCH("Checker"&amp;ADDRESS(ROW(),COLUMN(),4),L!$A:$A,0)-1,SL,,)</f>
        <v>在“申报”选项卡 D64 单元格中，申报是否已提供所有适用金冶炼厂信息</v>
      </c>
    </row>
    <row r="52" spans="1:10" ht="39.25">
      <c r="A52" s="87" t="str">
        <f ca="1">Declaration!B71</f>
        <v>钨</v>
      </c>
      <c r="B52" s="86">
        <f>IF(AND($B$17="Yes",$B$22="Yes"),Declaration!D71,0)</f>
        <v>0</v>
      </c>
      <c r="C52" s="86" t="str">
        <f ca="1">IF(H52=1,J52,I52)</f>
        <v>填写</v>
      </c>
      <c r="D52" s="244" t="str">
        <f>IF(H52=1,"Click here to answer question 8 for Tungsten","")</f>
        <v/>
      </c>
      <c r="E52" s="19" t="s">
        <v>770</v>
      </c>
      <c r="F52" s="91">
        <f>F27</f>
        <v>0</v>
      </c>
      <c r="G52" s="67">
        <f>IF(B52=0,1,0)</f>
        <v>1</v>
      </c>
      <c r="H52" s="68">
        <f>F52*G52</f>
        <v>0</v>
      </c>
      <c r="I52" s="142" t="str">
        <f ca="1">OFFSET(L!$C$1,MATCH("Checker"&amp;"Comp",L!$A:$A,0)-1,SL,,)</f>
        <v>填写</v>
      </c>
      <c r="J52" s="18" t="str">
        <f ca="1">OFFSET(L!$C$1,MATCH("Checker"&amp;ADDRESS(ROW(),COLUMN(),4),L!$A:$A,0)-1,SL,,)</f>
        <v>在“申报”选项卡 D65 单元格中，申报是否已提供所有适用钨冶炼厂信息</v>
      </c>
    </row>
    <row r="53" spans="1:10" ht="25.8">
      <c r="A53" s="86" t="str">
        <f ca="1">Declaration!B74</f>
        <v>问题</v>
      </c>
      <c r="B53" s="89"/>
      <c r="C53" s="89"/>
      <c r="D53" s="93"/>
      <c r="E53" s="19" t="s">
        <v>426</v>
      </c>
      <c r="F53" s="90"/>
      <c r="G53" s="90"/>
      <c r="H53" s="90"/>
    </row>
    <row r="54" spans="1:10" ht="39.25">
      <c r="A54" s="86" t="str">
        <f ca="1">Declaration!B75</f>
        <v>A. 贵公司是否已制定负责任矿产采购政策？ (*)</v>
      </c>
      <c r="B54" s="86" t="str">
        <f>Declaration!D75</f>
        <v>Yes</v>
      </c>
      <c r="C54" s="86" t="str">
        <f t="shared" ref="C54:C60" ca="1" si="10">IF(H54=1,J54,I54)</f>
        <v>填写</v>
      </c>
      <c r="D54" s="92" t="str">
        <f>IF(H54=1,"Click here to answer question (A)","")</f>
        <v/>
      </c>
      <c r="E54" s="19" t="s">
        <v>1261</v>
      </c>
      <c r="F54" s="91">
        <f>IF(SUM(F$24:F$27)=0,0,1)</f>
        <v>1</v>
      </c>
      <c r="G54" s="67">
        <f>IF(B54=0,1,0)</f>
        <v>0</v>
      </c>
      <c r="H54" s="68">
        <f t="shared" ref="H54:H60" si="11">F54*G54</f>
        <v>0</v>
      </c>
      <c r="I54" s="142" t="str">
        <f ca="1">OFFSET(L!$C$1,MATCH("Checker"&amp;"Comp",L!$A:$A,0)-1,SL,,)</f>
        <v>填写</v>
      </c>
      <c r="J54" s="18" t="str">
        <f ca="1">OFFSET(L!$C$1,MATCH("Checker"&amp;ADDRESS(ROW(),COLUMN(),4),L!$A:$A,0)-1,SL,,)</f>
        <v>在“申报”选项卡 D75 单元格中，回答贵公司是否制定了负责任矿物采购政策</v>
      </c>
    </row>
    <row r="55" spans="1:10" ht="54.8" customHeight="1">
      <c r="A55" s="86" t="str">
        <f ca="1">Declaration!B77</f>
        <v>B. 贵公司的负责任矿产采购政策是否公开发布于贵公司网页上？（备注 - 如果是，请在注释字段中注明 URL。） (*)</v>
      </c>
      <c r="B55" s="86" t="str">
        <f>Declaration!D77</f>
        <v>No</v>
      </c>
      <c r="C55" s="86" t="str">
        <f t="shared" ca="1" si="10"/>
        <v>填写</v>
      </c>
      <c r="D55" s="92" t="str">
        <f>IF(H55=1,"Click here to answer question (B)","")</f>
        <v/>
      </c>
      <c r="E55" s="19" t="s">
        <v>1261</v>
      </c>
      <c r="F55" s="91">
        <f t="shared" ref="F55" si="12">F$54</f>
        <v>1</v>
      </c>
      <c r="G55" s="67">
        <f>IF(B55=0,1,0)</f>
        <v>0</v>
      </c>
      <c r="H55" s="68">
        <f t="shared" si="11"/>
        <v>0</v>
      </c>
      <c r="I55" s="142" t="str">
        <f ca="1">OFFSET(L!$C$1,MATCH("Checker"&amp;"Comp",L!$A:$A,0)-1,SL,,)</f>
        <v>填写</v>
      </c>
      <c r="J55" s="18" t="str">
        <f ca="1">OFFSET(L!$C$1,MATCH("Checker"&amp;ADDRESS(ROW(),COLUMN(),4),L!$A:$A,0)-1,SL,,)</f>
        <v>在“申报”选项卡 D77 单元格中，回答贵公司是否在贵公司的网站上公开发布_x000D_
负责任矿产采购政策</v>
      </c>
    </row>
    <row r="56" spans="1:10" ht="38.549999999999997" customHeight="1">
      <c r="A56" s="86" t="s">
        <v>3</v>
      </c>
      <c r="B56" s="86">
        <f>Declaration!G77</f>
        <v>0</v>
      </c>
      <c r="C56" s="86" t="str">
        <f t="shared" ca="1" si="10"/>
        <v>填写</v>
      </c>
      <c r="D56" s="92" t="str">
        <f>IF(H56=1,"Click here to specify URL for question (B)","")</f>
        <v/>
      </c>
      <c r="E56" s="19"/>
      <c r="F56" s="91">
        <f>IF(AND(F55=1,B55="Yes"),1,0)</f>
        <v>0</v>
      </c>
      <c r="G56" s="67">
        <f>IF(LEN(B56)&gt;1,0,1)</f>
        <v>1</v>
      </c>
      <c r="H56" s="68">
        <f t="shared" si="11"/>
        <v>0</v>
      </c>
      <c r="I56" s="142" t="str">
        <f ca="1">OFFSET(L!$C$1,MATCH("Checker"&amp;"Comp",L!$A:$A,0)-1,SL,,)</f>
        <v>填写</v>
      </c>
      <c r="J56" s="137" t="str">
        <f ca="1">OFFSET(L!$C$1,MATCH("Checker"&amp;ADDRESS(ROW(),COLUMN(),4),L!$A:$A,0)-1,SL,,)</f>
        <v xml:space="preserve">如果问题 B 的答案为“是”，则请在“申报”工作表 G77 单元格中输入 URL。URL 的格式应为“www.companyname.com” </v>
      </c>
    </row>
    <row r="57" spans="1:10" ht="39.25">
      <c r="A57" s="86" t="str">
        <f ca="1">Declaration!B79</f>
        <v>C. 您是否要求您的直接供应商从其尽职调查实践已被被独立第三方审核机构验证过的冶炼厂采购 3TG？  (*)</v>
      </c>
      <c r="B57" s="86" t="str">
        <f>Declaration!D79</f>
        <v>Yes</v>
      </c>
      <c r="C57" s="86" t="str">
        <f t="shared" ca="1" si="10"/>
        <v>填写</v>
      </c>
      <c r="D57" s="92" t="str">
        <f>IF(H57=1,"Click here to answer question (C)","")</f>
        <v/>
      </c>
      <c r="E57" s="19" t="s">
        <v>1261</v>
      </c>
      <c r="F57" s="91">
        <f>F$54</f>
        <v>1</v>
      </c>
      <c r="G57" s="67">
        <f>IF(B57=0,1,0)</f>
        <v>0</v>
      </c>
      <c r="H57" s="68">
        <f t="shared" si="11"/>
        <v>0</v>
      </c>
      <c r="I57" s="142" t="str">
        <f ca="1">OFFSET(L!$C$1,MATCH("Checker"&amp;"Comp",L!$A:$A,0)-1,SL,,)</f>
        <v>填写</v>
      </c>
      <c r="J57" s="18"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39.25">
      <c r="A58" s="86" t="str">
        <f ca="1">Declaration!B81</f>
        <v>D. 贵公司是否已实施负责任矿产采购的尽职调查措施？ (*)</v>
      </c>
      <c r="B58" s="86" t="str">
        <f>Declaration!D81</f>
        <v>Yes</v>
      </c>
      <c r="C58" s="86" t="str">
        <f t="shared" ca="1" si="10"/>
        <v>填写</v>
      </c>
      <c r="D58" s="92" t="str">
        <f>IF(H58=1,"Click here to answer question (D)","")</f>
        <v/>
      </c>
      <c r="E58" s="19" t="s">
        <v>1261</v>
      </c>
      <c r="F58" s="91">
        <f>F$54</f>
        <v>1</v>
      </c>
      <c r="G58" s="67">
        <f>IF(B58=0,1,0)</f>
        <v>0</v>
      </c>
      <c r="H58" s="68">
        <f t="shared" si="11"/>
        <v>0</v>
      </c>
      <c r="I58" s="142" t="str">
        <f ca="1">OFFSET(L!$C$1,MATCH("Checker"&amp;"Comp",L!$A:$A,0)-1,SL,,)</f>
        <v>填写</v>
      </c>
      <c r="J58" s="18" t="str">
        <f ca="1">OFFSET(L!$C$1,MATCH("Checker"&amp;ADDRESS(ROW(),COLUMN(),4),L!$A:$A,0)-1,SL,,)</f>
        <v>在“申报”选项卡 D81 单元格中，回答贵公司是否已实施负责任采购尽职调查措施</v>
      </c>
    </row>
    <row r="59" spans="1:10" ht="39.25">
      <c r="A59" s="86" t="str">
        <f ca="1">Declaration!B83</f>
        <v>E. 贵公司是否开展了相关供应商的冲突矿产调查？ (*)</v>
      </c>
      <c r="B59" s="86" t="str">
        <f>Declaration!D83</f>
        <v>Yes, in conformance with IPC1755 (e.g., CMRT)</v>
      </c>
      <c r="C59" s="86" t="str">
        <f t="shared" ca="1" si="10"/>
        <v>填写</v>
      </c>
      <c r="D59" s="92" t="str">
        <f>IF(H59=1,"Click here to answer question (E)","")</f>
        <v/>
      </c>
      <c r="E59" s="19" t="s">
        <v>1261</v>
      </c>
      <c r="F59" s="91">
        <f>F$54</f>
        <v>1</v>
      </c>
      <c r="G59" s="67">
        <f>IF(B59=0,1,0)</f>
        <v>0</v>
      </c>
      <c r="H59" s="68">
        <f t="shared" si="11"/>
        <v>0</v>
      </c>
      <c r="I59" s="142" t="str">
        <f ca="1">OFFSET(L!$C$1,MATCH("Checker"&amp;"Comp",L!$A:$A,0)-1,SL,,)</f>
        <v>填写</v>
      </c>
      <c r="J59" s="18" t="str">
        <f ca="1">OFFSET(L!$C$1,MATCH("Checker"&amp;ADDRESS(ROW(),COLUMN(),4),L!$A:$A,0)-1,SL,,)</f>
        <v>在“申报”选项卡 D83 单元格中，回答贵公司是否要求供应商填写此“冲突矿产报告模板”</v>
      </c>
    </row>
    <row r="60" spans="1:10" ht="39.25">
      <c r="A60" s="86" t="str">
        <f ca="1">Declaration!B85</f>
        <v>F. 贵公司是否根据公司期望来审查供应商提交的尽职调查信息？ (*)</v>
      </c>
      <c r="B60" s="86" t="str">
        <f>Declaration!D85</f>
        <v>Yes</v>
      </c>
      <c r="C60" s="86" t="str">
        <f t="shared" ca="1" si="10"/>
        <v>填写</v>
      </c>
      <c r="D60" s="92" t="str">
        <f>IF(H60=1,"Click here to answer question (F)","")</f>
        <v/>
      </c>
      <c r="E60" s="19" t="s">
        <v>1261</v>
      </c>
      <c r="F60" s="91">
        <f>F$54</f>
        <v>1</v>
      </c>
      <c r="G60" s="67">
        <f>IF(B60=0,1,0)</f>
        <v>0</v>
      </c>
      <c r="H60" s="68">
        <f t="shared" si="11"/>
        <v>0</v>
      </c>
      <c r="I60" s="142" t="str">
        <f ca="1">OFFSET(L!$C$1,MATCH("Checker"&amp;"Comp",L!$A:$A,0)-1,SL,,)</f>
        <v>填写</v>
      </c>
      <c r="J60" s="18" t="str">
        <f ca="1">OFFSET(L!$C$1,MATCH("Checker"&amp;ADDRESS(ROW(),COLUMN(),4),L!$A:$A,0)-1,SL,,)</f>
        <v>在“申报”选项卡 D85 单元格中，回答贵公司是否根据贵公司的期望来验证供应商的回答</v>
      </c>
    </row>
    <row r="61" spans="1:10" ht="14" hidden="1">
      <c r="A61" s="86"/>
      <c r="B61" s="86"/>
      <c r="C61" s="86"/>
      <c r="D61" s="92"/>
      <c r="E61" s="19"/>
      <c r="F61" s="91"/>
      <c r="G61" s="67"/>
      <c r="H61" s="68"/>
      <c r="I61" s="142"/>
    </row>
    <row r="62" spans="1:10" ht="39.25">
      <c r="A62" s="86" t="str">
        <f ca="1">Declaration!B87</f>
        <v>G. 贵公司的验证程序是否包括纠正措施管理？ (*)</v>
      </c>
      <c r="B62" s="86" t="str">
        <f>Declaration!D87</f>
        <v>Yes</v>
      </c>
      <c r="C62" s="86" t="str">
        <f t="shared" ref="C62:C68" ca="1" si="13">IF(H62=1,J62,I62)</f>
        <v>填写</v>
      </c>
      <c r="D62" s="92" t="str">
        <f>IF(H62=1,"Click here to answer question (G)","")</f>
        <v/>
      </c>
      <c r="E62" s="19" t="s">
        <v>1261</v>
      </c>
      <c r="F62" s="91">
        <f>F$54</f>
        <v>1</v>
      </c>
      <c r="G62" s="67">
        <f>IF(B62=0,1,0)</f>
        <v>0</v>
      </c>
      <c r="H62" s="68">
        <f t="shared" ref="H62:H69" si="14">F62*G62</f>
        <v>0</v>
      </c>
      <c r="I62" s="142" t="str">
        <f ca="1">OFFSET(L!$C$1,MATCH("Checker"&amp;"Comp",L!$A:$A,0)-1,SL,,)</f>
        <v>填写</v>
      </c>
      <c r="J62" s="18" t="str">
        <f ca="1">OFFSET(L!$C$1,MATCH("Checker"&amp;ADDRESS(ROW(),COLUMN(),4),L!$A:$A,0)-1,SL,,)</f>
        <v>在“申报”选项卡 D87 单元格中，回答贵公司的验证流程是否包括纠正措施管理</v>
      </c>
    </row>
    <row r="63" spans="1:10" ht="39.25">
      <c r="A63" s="86" t="str">
        <f ca="1">Declaration!B89</f>
        <v>H. 贵公司是否需要提交年度冲突矿产披露？ (*)</v>
      </c>
      <c r="B63" s="86" t="str">
        <f>Declaration!D89</f>
        <v>No</v>
      </c>
      <c r="C63" s="86" t="str">
        <f t="shared" ca="1" si="13"/>
        <v>填写</v>
      </c>
      <c r="D63" s="92" t="str">
        <f>IF(H63=1,"Click here to answer question (H)","")</f>
        <v/>
      </c>
      <c r="E63" s="19" t="s">
        <v>1261</v>
      </c>
      <c r="F63" s="91">
        <f>F$54</f>
        <v>1</v>
      </c>
      <c r="G63" s="67">
        <f>IF(B63=0,1,0)</f>
        <v>0</v>
      </c>
      <c r="H63" s="68">
        <f t="shared" si="14"/>
        <v>0</v>
      </c>
      <c r="I63" s="142" t="str">
        <f ca="1">OFFSET(L!$C$1,MATCH("Checker"&amp;"Comp",L!$A:$A,0)-1,SL,,)</f>
        <v>填写</v>
      </c>
      <c r="J63" s="18" t="str">
        <f ca="1">OFFSET(L!$C$1,MATCH("Checker"&amp;ADDRESS(ROW(),COLUMN(),4),L!$A:$A,0)-1,SL,,)</f>
        <v>在“申报”选项卡 D89
单元格中，回答贵公司是否需要遵守 SEC 披露要求、欧盟条例
或者两者均需遵守</v>
      </c>
    </row>
    <row r="64" spans="1:10" ht="39.25">
      <c r="A64" s="86" t="s">
        <v>1254</v>
      </c>
      <c r="B64" s="86" t="str">
        <f ca="1">IF(G64=1,"No products or item numbers listed","One or more product / item numbers have been provided")</f>
        <v>No products or item numbers listed</v>
      </c>
      <c r="C64" s="86" t="str">
        <f t="shared" ca="1" si="13"/>
        <v>填写</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填写</v>
      </c>
      <c r="J64" s="18" t="str">
        <f ca="1">OFFSET(L!$C$1,MATCH("Checker"&amp;ADDRESS(ROW(),COLUMN(),4),L!$A:$A,0)-1,SL,,)</f>
        <v>如果合适，提供此申报所适用的一个或多个产品或项目编号。从“申报”选项卡 6H1 单元格中，选择超链接进入“产品列表”选项卡</v>
      </c>
    </row>
    <row r="65" spans="1:12" ht="39.25">
      <c r="A65" s="86" t="s">
        <v>14563</v>
      </c>
      <c r="B65" s="86"/>
      <c r="C65" s="86" t="str">
        <f t="shared" ca="1" si="13"/>
        <v>填写</v>
      </c>
      <c r="D65" s="92" t="str">
        <f>IF(H65=0,"","Click here to provide smelter information")</f>
        <v/>
      </c>
      <c r="E65" s="19" t="s">
        <v>1261</v>
      </c>
      <c r="F65" s="91">
        <f>F24</f>
        <v>1</v>
      </c>
      <c r="G65" s="67">
        <f>IF(AND(COUNTIF(SmelterIdetifiedForMetal,"Tantalum")&gt;0,COUNTIF('Smelter List'!AB$5:AB$2503,"Tantalum?*")&gt;0),0,1)</f>
        <v>0</v>
      </c>
      <c r="H65" s="68">
        <f t="shared" si="14"/>
        <v>0</v>
      </c>
      <c r="I65" s="142" t="str">
        <f ca="1">OFFSET(L!$C$1,MATCH("Checker"&amp;"Comp",L!$A:$A,0)-1,SL,,)</f>
        <v>填写</v>
      </c>
      <c r="J65" s="18" t="str">
        <f ca="1">OFFSET(L!$C$1,MATCH("Checker"&amp;ADDRESS(ROW(),COLUMN(),4),L!$A:$A,0)-1,SL,,)</f>
        <v>在“冶炼厂目录”选项卡中，提供向供应链提供材料的钽冶炼厂列表</v>
      </c>
      <c r="K65" s="147">
        <f>IF(H14+H19&gt;0,1,0)</f>
        <v>0</v>
      </c>
      <c r="L65" s="18" t="e">
        <f ca="1">OFFSET(L!$C$1,MATCH("Checker"&amp;ADDRESS(ROW(),COLUMN(),4),L!$A:$A,0)-1,SL,,)</f>
        <v>#N/A</v>
      </c>
    </row>
    <row r="66" spans="1:12" ht="39.25">
      <c r="A66" s="86" t="s">
        <v>1761</v>
      </c>
      <c r="B66" s="86"/>
      <c r="C66" s="86" t="str">
        <f t="shared" ca="1" si="13"/>
        <v>填写</v>
      </c>
      <c r="D66" s="92" t="str">
        <f>IF(H66=0,"","Click here to provide smelter information")</f>
        <v/>
      </c>
      <c r="E66" s="19" t="s">
        <v>770</v>
      </c>
      <c r="F66" s="91">
        <f>F25</f>
        <v>1</v>
      </c>
      <c r="G66" s="67">
        <f>IF(AND(COUNTIF(SmelterIdetifiedForMetal,"Tin")&gt;0,COUNTIF('Smelter List'!AB$5:AB$2503,"Tin?*")&gt;0),0,1)</f>
        <v>0</v>
      </c>
      <c r="H66" s="68">
        <f t="shared" si="14"/>
        <v>0</v>
      </c>
      <c r="I66" s="142" t="str">
        <f ca="1">OFFSET(L!$C$1,MATCH("Checker"&amp;"Comp",L!$A:$A,0)-1,SL,,)</f>
        <v>填写</v>
      </c>
      <c r="J66" s="18" t="str">
        <f ca="1">OFFSET(L!$C$1,MATCH("Checker"&amp;ADDRESS(ROW(),COLUMN(),4),L!$A:$A,0)-1,SL,,)</f>
        <v>在“冶炼厂目录”选项卡中，提供向供应链提供材料的锡冶炼厂列表</v>
      </c>
      <c r="K66" s="147">
        <f>IF(H15+H20&gt;0,1,0)</f>
        <v>0</v>
      </c>
      <c r="L66" s="18" t="e">
        <f ca="1">OFFSET(L!$C$1,MATCH("Checker"&amp;ADDRESS(ROW(),COLUMN(),4),L!$A:$A,0)-1,SL,,)</f>
        <v>#N/A</v>
      </c>
    </row>
    <row r="67" spans="1:12" ht="39.25">
      <c r="A67" s="86" t="s">
        <v>1762</v>
      </c>
      <c r="B67" s="86"/>
      <c r="C67" s="86" t="str">
        <f t="shared" ca="1" si="13"/>
        <v>填写</v>
      </c>
      <c r="D67" s="92" t="str">
        <f>IF(H67=0,"","Click here to provide smelter information")</f>
        <v/>
      </c>
      <c r="E67" s="19" t="s">
        <v>770</v>
      </c>
      <c r="F67" s="91">
        <f>F26</f>
        <v>1</v>
      </c>
      <c r="G67" s="67">
        <f>IF(AND(COUNTIF(SmelterIdetifiedForMetal,"Gold")&gt;0,COUNTIF('Smelter List'!AB$5:AB$2503,"Gold?*")&gt;0),0,1)</f>
        <v>0</v>
      </c>
      <c r="H67" s="68">
        <f t="shared" si="14"/>
        <v>0</v>
      </c>
      <c r="I67" s="142" t="str">
        <f ca="1">OFFSET(L!$C$1,MATCH("Checker"&amp;"Comp",L!$A:$A,0)-1,SL,,)</f>
        <v>填写</v>
      </c>
      <c r="J67" s="18" t="str">
        <f ca="1">OFFSET(L!$C$1,MATCH("Checker"&amp;ADDRESS(ROW(),COLUMN(),4),L!$A:$A,0)-1,SL,,)</f>
        <v>在“冶炼厂目录”选项卡中，提供向供应链提供材料的金冶炼厂列表</v>
      </c>
      <c r="K67" s="147">
        <f>IF(H16+H21&gt;0,1,0)</f>
        <v>0</v>
      </c>
      <c r="L67" s="18" t="e">
        <f ca="1">OFFSET(L!$C$1,MATCH("Checker"&amp;ADDRESS(ROW(),COLUMN(),4),L!$A:$A,0)-1,SL,,)</f>
        <v>#N/A</v>
      </c>
    </row>
    <row r="68" spans="1:12" ht="39.25">
      <c r="A68" s="86" t="s">
        <v>1763</v>
      </c>
      <c r="B68" s="86"/>
      <c r="C68" s="86" t="str">
        <f t="shared" ca="1" si="13"/>
        <v>填写</v>
      </c>
      <c r="D68" s="92" t="str">
        <f>IF(H68=0,"","Click here to provide smelter information")</f>
        <v/>
      </c>
      <c r="E68" s="19" t="s">
        <v>770</v>
      </c>
      <c r="F68" s="91">
        <f>F27</f>
        <v>0</v>
      </c>
      <c r="G68" s="67">
        <f>IF(AND(COUNTIF(SmelterIdetifiedForMetal,"Tungsten")&gt;0,COUNTIF('Smelter List'!AB$5:AB$2503,"Tungsten?*")&gt;0),0,1)</f>
        <v>1</v>
      </c>
      <c r="H68" s="68">
        <f t="shared" si="14"/>
        <v>0</v>
      </c>
      <c r="I68" s="142" t="str">
        <f ca="1">OFFSET(L!$C$1,MATCH("Checker"&amp;"Comp",L!$A:$A,0)-1,SL,,)</f>
        <v>填写</v>
      </c>
      <c r="J68" s="18" t="str">
        <f ca="1">OFFSET(L!$C$1,MATCH("Checker"&amp;ADDRESS(ROW(),COLUMN(),4),L!$A:$A,0)-1,SL,,)</f>
        <v>在“冶炼厂目录”选项卡中，提供向供应链提供材料的钨冶炼厂列表</v>
      </c>
      <c r="K68" s="147">
        <f>IF(H17+H22&gt;0,1,0)</f>
        <v>0</v>
      </c>
      <c r="L68" s="18" t="e">
        <f ca="1">OFFSET(L!$C$1,MATCH("Checker"&amp;ADDRESS(ROW(),COLUMN(),4),L!$A:$A,0)-1,SL,,)</f>
        <v>#N/A</v>
      </c>
    </row>
    <row r="69" spans="1:12" ht="25.8">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填写</v>
      </c>
      <c r="J69" s="18" t="s">
        <v>2243</v>
      </c>
      <c r="K69" s="147"/>
      <c r="L69" s="18" t="s">
        <v>2244</v>
      </c>
    </row>
    <row r="70" spans="1:12">
      <c r="H70" s="18">
        <f ca="1">SUM(H4:H69)</f>
        <v>0</v>
      </c>
    </row>
    <row r="73" spans="1:12" ht="13.45" thickBot="1"/>
  </sheetData>
  <sheetProtection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98"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worksheet>
</file>

<file path=xl/worksheets/sheet7.xml><?xml version="1.0" encoding="utf-8"?>
<worksheet xmlns="http://schemas.openxmlformats.org/spreadsheetml/2006/main" xmlns:r="http://schemas.openxmlformats.org/officeDocument/2006/relationships">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3203125" defaultRowHeight="12.9"/>
  <cols>
    <col min="1" max="1" width="3.1640625" style="258" customWidth="1"/>
    <col min="2" max="2" width="39.83203125" style="261" customWidth="1"/>
    <col min="3" max="5" width="39.83203125" style="258" customWidth="1"/>
    <col min="6" max="6" width="58.83203125" style="258" customWidth="1"/>
    <col min="7" max="7" width="1.58203125" style="258" customWidth="1"/>
    <col min="8" max="8" width="9" style="258" customWidth="1"/>
    <col min="9" max="16384" width="8.83203125" style="259"/>
  </cols>
  <sheetData>
    <row r="1" spans="1:8" s="20" customFormat="1" ht="35.200000000000003" customHeight="1" thickTop="1">
      <c r="A1" s="425" t="str">
        <f ca="1">OFFSET(L!$C$1,MATCH("Product List"&amp;ADDRESS(ROW(),COLUMN(),4),L!$A:$A,0)-1,SL,,)</f>
        <v xml:space="preserve">如果“申报”工作表上选择的报告层面为“产品（或产品列表）”，才需要填写此项。 </v>
      </c>
      <c r="B1" s="426"/>
      <c r="C1" s="426"/>
      <c r="D1" s="426"/>
      <c r="E1" s="426"/>
      <c r="F1" s="42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424" t="s">
        <v>858</v>
      </c>
      <c r="C4" s="424"/>
      <c r="D4" s="424"/>
      <c r="E4" s="424"/>
      <c r="F4" s="424"/>
      <c r="G4" s="23"/>
      <c r="H4"/>
    </row>
    <row r="5" spans="1:8" s="20" customFormat="1" ht="15.05">
      <c r="A5" s="128"/>
      <c r="B5" s="129" t="str">
        <f ca="1">OFFSET(L!$C$1,MATCH("Product List"&amp;ADDRESS(ROW(),COLUMN(),4),L!$A:$A,0)-1,SL,,)</f>
        <v>回复方的产品编号 (*)</v>
      </c>
      <c r="C5" s="129" t="str">
        <f ca="1">OFFSET(L!$C$1,MATCH("Product List"&amp;ADDRESS(ROW(),COLUMN(),4),L!$A:$A,0)-1,SL,,)</f>
        <v>回复方的产品名称</v>
      </c>
      <c r="D5" s="129" t="str">
        <f ca="1">OFFSET(L!$C$1,MATCH("Product List"&amp;ADDRESS(ROW(),COLUMN(),4),L!$A:$A,0)-1,SL,,)</f>
        <v>请求方的产品编号</v>
      </c>
      <c r="E5" s="129" t="str">
        <f ca="1">OFFSET(L!$C$1,MATCH("Product List"&amp;ADDRESS(ROW(),COLUMN(),4),L!$A:$A,0)-1,SL,,)</f>
        <v>请求方的产品名称</v>
      </c>
      <c r="F5" s="69" t="str">
        <f ca="1">OFFSET(L!$C$1,MATCH("Product List"&amp;ADDRESS(ROW(),COLUMN(),4),L!$A:$A,0)-1,SL,,)</f>
        <v>注释</v>
      </c>
      <c r="G5" s="23"/>
      <c r="H5"/>
    </row>
    <row r="6" spans="1:8" ht="15.05">
      <c r="A6" s="125"/>
      <c r="B6" s="256"/>
      <c r="C6" s="95"/>
      <c r="D6" s="95"/>
      <c r="E6" s="95"/>
      <c r="F6" s="95"/>
      <c r="G6" s="257"/>
    </row>
    <row r="7" spans="1:8" ht="15.05">
      <c r="A7" s="126"/>
      <c r="B7" s="256"/>
      <c r="C7" s="95"/>
      <c r="D7" s="95"/>
      <c r="E7" s="95"/>
      <c r="F7" s="95"/>
      <c r="G7" s="257"/>
    </row>
    <row r="8" spans="1:8" ht="15.05">
      <c r="A8" s="126"/>
      <c r="B8" s="256"/>
      <c r="C8" s="95"/>
      <c r="D8" s="95"/>
      <c r="E8" s="95"/>
      <c r="F8" s="95"/>
      <c r="G8" s="257"/>
    </row>
    <row r="9" spans="1:8" ht="15.05">
      <c r="A9" s="126"/>
      <c r="B9" s="256"/>
      <c r="C9" s="95"/>
      <c r="D9" s="95"/>
      <c r="E9" s="95"/>
      <c r="F9" s="95"/>
      <c r="G9" s="257"/>
    </row>
    <row r="10" spans="1:8" ht="15.05">
      <c r="A10" s="126"/>
      <c r="B10" s="256"/>
      <c r="C10" s="95"/>
      <c r="D10" s="95"/>
      <c r="E10" s="95"/>
      <c r="F10" s="95"/>
      <c r="G10" s="257"/>
    </row>
    <row r="11" spans="1:8" ht="15.05">
      <c r="A11" s="126"/>
      <c r="B11" s="256"/>
      <c r="C11" s="95"/>
      <c r="D11" s="95"/>
      <c r="E11" s="95"/>
      <c r="F11" s="95"/>
      <c r="G11" s="257"/>
    </row>
    <row r="12" spans="1:8" ht="15.05">
      <c r="A12" s="126"/>
      <c r="B12" s="256"/>
      <c r="C12" s="95"/>
      <c r="D12" s="95"/>
      <c r="E12" s="95"/>
      <c r="F12" s="95"/>
      <c r="G12" s="257"/>
    </row>
    <row r="13" spans="1:8" ht="15.05">
      <c r="A13" s="126"/>
      <c r="B13" s="256"/>
      <c r="C13" s="95"/>
      <c r="D13" s="95"/>
      <c r="E13" s="95"/>
      <c r="F13" s="95"/>
      <c r="G13" s="257"/>
    </row>
    <row r="14" spans="1:8" ht="15.05">
      <c r="A14" s="126"/>
      <c r="B14" s="256"/>
      <c r="C14" s="95"/>
      <c r="D14" s="95"/>
      <c r="E14" s="95"/>
      <c r="F14" s="95"/>
      <c r="G14" s="257"/>
    </row>
    <row r="15" spans="1:8" ht="15.05">
      <c r="A15" s="126"/>
      <c r="B15" s="256"/>
      <c r="C15" s="95"/>
      <c r="D15" s="95"/>
      <c r="E15" s="95"/>
      <c r="F15" s="95"/>
      <c r="G15" s="257"/>
    </row>
    <row r="16" spans="1:8" ht="15.05">
      <c r="A16" s="126"/>
      <c r="B16" s="256"/>
      <c r="C16" s="95"/>
      <c r="D16" s="95"/>
      <c r="E16" s="95"/>
      <c r="F16" s="95"/>
      <c r="G16" s="257"/>
    </row>
    <row r="17" spans="1:7" ht="15.05">
      <c r="A17" s="126"/>
      <c r="B17" s="256"/>
      <c r="C17" s="95"/>
      <c r="D17" s="95"/>
      <c r="E17" s="95"/>
      <c r="F17" s="95"/>
      <c r="G17" s="257"/>
    </row>
    <row r="18" spans="1:7" ht="15.05">
      <c r="A18" s="126"/>
      <c r="B18" s="256"/>
      <c r="C18" s="95"/>
      <c r="D18" s="95"/>
      <c r="E18" s="95"/>
      <c r="F18" s="95"/>
      <c r="G18" s="257"/>
    </row>
    <row r="19" spans="1:7" ht="15.05">
      <c r="A19" s="126"/>
      <c r="B19" s="256"/>
      <c r="C19" s="95"/>
      <c r="D19" s="95"/>
      <c r="E19" s="95"/>
      <c r="F19" s="95"/>
      <c r="G19" s="257"/>
    </row>
    <row r="20" spans="1:7" ht="15.05">
      <c r="A20" s="126"/>
      <c r="B20" s="256"/>
      <c r="C20" s="95"/>
      <c r="D20" s="95"/>
      <c r="E20" s="95"/>
      <c r="F20" s="95"/>
      <c r="G20" s="257"/>
    </row>
    <row r="21" spans="1:7" ht="15.05">
      <c r="A21" s="126"/>
      <c r="B21" s="256"/>
      <c r="C21" s="95"/>
      <c r="D21" s="95"/>
      <c r="E21" s="95"/>
      <c r="F21" s="95"/>
      <c r="G21" s="257"/>
    </row>
    <row r="22" spans="1:7" ht="15.05">
      <c r="A22" s="126"/>
      <c r="B22" s="256"/>
      <c r="C22" s="95"/>
      <c r="D22" s="95"/>
      <c r="E22" s="95"/>
      <c r="F22" s="95"/>
      <c r="G22" s="257"/>
    </row>
    <row r="23" spans="1:7" ht="15.05">
      <c r="A23" s="126"/>
      <c r="B23" s="256"/>
      <c r="C23" s="95"/>
      <c r="D23" s="95"/>
      <c r="E23" s="95"/>
      <c r="F23" s="95"/>
      <c r="G23" s="257"/>
    </row>
    <row r="24" spans="1:7" ht="15.05">
      <c r="A24" s="126"/>
      <c r="B24" s="256"/>
      <c r="C24" s="95"/>
      <c r="D24" s="95"/>
      <c r="E24" s="95"/>
      <c r="F24" s="95"/>
      <c r="G24" s="257"/>
    </row>
    <row r="25" spans="1:7" ht="15.05">
      <c r="A25" s="126"/>
      <c r="B25" s="256"/>
      <c r="C25" s="95"/>
      <c r="D25" s="95"/>
      <c r="E25" s="95"/>
      <c r="F25" s="95"/>
      <c r="G25" s="257"/>
    </row>
    <row r="26" spans="1:7" ht="15.05">
      <c r="A26" s="126"/>
      <c r="B26" s="256"/>
      <c r="C26" s="95"/>
      <c r="D26" s="95"/>
      <c r="E26" s="95"/>
      <c r="F26" s="95"/>
      <c r="G26" s="257"/>
    </row>
    <row r="27" spans="1:7" ht="15.05">
      <c r="A27" s="126"/>
      <c r="B27" s="256"/>
      <c r="C27" s="95"/>
      <c r="D27" s="95"/>
      <c r="E27" s="95"/>
      <c r="F27" s="95"/>
      <c r="G27" s="257"/>
    </row>
    <row r="28" spans="1:7" ht="15.05">
      <c r="A28" s="126"/>
      <c r="B28" s="256"/>
      <c r="C28" s="95"/>
      <c r="D28" s="95"/>
      <c r="E28" s="95"/>
      <c r="F28" s="95"/>
      <c r="G28" s="257"/>
    </row>
    <row r="29" spans="1:7" ht="15.05">
      <c r="A29" s="126"/>
      <c r="B29" s="256"/>
      <c r="C29" s="95"/>
      <c r="D29" s="95"/>
      <c r="E29" s="95"/>
      <c r="F29" s="95"/>
      <c r="G29" s="257"/>
    </row>
    <row r="30" spans="1:7" ht="15.05">
      <c r="A30" s="126"/>
      <c r="B30" s="256"/>
      <c r="C30" s="95"/>
      <c r="D30" s="95"/>
      <c r="E30" s="95"/>
      <c r="F30" s="95"/>
      <c r="G30" s="257"/>
    </row>
    <row r="31" spans="1:7" ht="15.05">
      <c r="A31" s="126"/>
      <c r="B31" s="256"/>
      <c r="C31" s="95"/>
      <c r="D31" s="95"/>
      <c r="E31" s="95"/>
      <c r="F31" s="95"/>
      <c r="G31" s="257"/>
    </row>
    <row r="32" spans="1:7" ht="15.05">
      <c r="A32" s="126"/>
      <c r="B32" s="256"/>
      <c r="C32" s="95"/>
      <c r="D32" s="95"/>
      <c r="E32" s="95"/>
      <c r="F32" s="95"/>
      <c r="G32" s="257"/>
    </row>
    <row r="33" spans="1:7" ht="15.05">
      <c r="A33" s="126"/>
      <c r="B33" s="256"/>
      <c r="C33" s="95"/>
      <c r="D33" s="95"/>
      <c r="E33" s="95"/>
      <c r="F33" s="95"/>
      <c r="G33" s="257"/>
    </row>
    <row r="34" spans="1:7" ht="15.05">
      <c r="A34" s="126"/>
      <c r="B34" s="256"/>
      <c r="C34" s="95"/>
      <c r="D34" s="95"/>
      <c r="E34" s="95"/>
      <c r="F34" s="95"/>
      <c r="G34" s="257"/>
    </row>
    <row r="35" spans="1:7" ht="15.05">
      <c r="A35" s="126"/>
      <c r="B35" s="256"/>
      <c r="C35" s="95"/>
      <c r="D35" s="95"/>
      <c r="E35" s="95"/>
      <c r="F35" s="95"/>
      <c r="G35" s="257"/>
    </row>
    <row r="36" spans="1:7" ht="15.05">
      <c r="A36" s="126"/>
      <c r="B36" s="256"/>
      <c r="C36" s="95"/>
      <c r="D36" s="95"/>
      <c r="E36" s="95"/>
      <c r="F36" s="95"/>
      <c r="G36" s="257"/>
    </row>
    <row r="37" spans="1:7" ht="15.05">
      <c r="A37" s="126"/>
      <c r="B37" s="256"/>
      <c r="C37" s="95"/>
      <c r="D37" s="95"/>
      <c r="E37" s="95"/>
      <c r="F37" s="95"/>
      <c r="G37" s="257"/>
    </row>
    <row r="38" spans="1:7" ht="15.05">
      <c r="A38" s="126"/>
      <c r="B38" s="256"/>
      <c r="C38" s="95"/>
      <c r="D38" s="95"/>
      <c r="E38" s="95"/>
      <c r="F38" s="95"/>
      <c r="G38" s="257"/>
    </row>
    <row r="39" spans="1:7" ht="15.05">
      <c r="A39" s="126"/>
      <c r="B39" s="256"/>
      <c r="C39" s="95"/>
      <c r="D39" s="95"/>
      <c r="E39" s="95"/>
      <c r="F39" s="95"/>
      <c r="G39" s="257"/>
    </row>
    <row r="40" spans="1:7" ht="15.05">
      <c r="A40" s="126"/>
      <c r="B40" s="256"/>
      <c r="C40" s="95"/>
      <c r="D40" s="95"/>
      <c r="E40" s="95"/>
      <c r="F40" s="95"/>
      <c r="G40" s="257"/>
    </row>
    <row r="41" spans="1:7" ht="15.05">
      <c r="A41" s="126"/>
      <c r="B41" s="256"/>
      <c r="C41" s="95"/>
      <c r="D41" s="95"/>
      <c r="E41" s="95"/>
      <c r="F41" s="95"/>
      <c r="G41" s="257"/>
    </row>
    <row r="42" spans="1:7" ht="15.05">
      <c r="A42" s="126"/>
      <c r="B42" s="256"/>
      <c r="C42" s="95"/>
      <c r="D42" s="95"/>
      <c r="E42" s="95"/>
      <c r="F42" s="95"/>
      <c r="G42" s="257"/>
    </row>
    <row r="43" spans="1:7" ht="15.05">
      <c r="A43" s="126"/>
      <c r="B43" s="256"/>
      <c r="C43" s="95"/>
      <c r="D43" s="95"/>
      <c r="E43" s="95"/>
      <c r="F43" s="95"/>
      <c r="G43" s="257"/>
    </row>
    <row r="44" spans="1:7" ht="15.05">
      <c r="A44" s="126"/>
      <c r="B44" s="256"/>
      <c r="C44" s="95"/>
      <c r="D44" s="95"/>
      <c r="E44" s="95"/>
      <c r="F44" s="95"/>
      <c r="G44" s="257"/>
    </row>
    <row r="45" spans="1:7" ht="15.05">
      <c r="A45" s="126"/>
      <c r="B45" s="256"/>
      <c r="C45" s="95"/>
      <c r="D45" s="95"/>
      <c r="E45" s="95"/>
      <c r="F45" s="95"/>
      <c r="G45" s="257"/>
    </row>
    <row r="46" spans="1:7" ht="15.05">
      <c r="A46" s="126"/>
      <c r="B46" s="256"/>
      <c r="C46" s="95"/>
      <c r="D46" s="95"/>
      <c r="E46" s="95"/>
      <c r="F46" s="95"/>
      <c r="G46" s="257"/>
    </row>
    <row r="47" spans="1:7" ht="15.05">
      <c r="A47" s="126"/>
      <c r="B47" s="256"/>
      <c r="C47" s="95"/>
      <c r="D47" s="95"/>
      <c r="E47" s="95"/>
      <c r="F47" s="95"/>
      <c r="G47" s="257"/>
    </row>
    <row r="48" spans="1:7" ht="15.05">
      <c r="A48" s="126"/>
      <c r="B48" s="256"/>
      <c r="C48" s="95"/>
      <c r="D48" s="95"/>
      <c r="E48" s="95"/>
      <c r="F48" s="95"/>
      <c r="G48" s="257"/>
    </row>
    <row r="49" spans="1:7" ht="15.05">
      <c r="A49" s="126"/>
      <c r="B49" s="256"/>
      <c r="C49" s="95"/>
      <c r="D49" s="95"/>
      <c r="E49" s="95"/>
      <c r="F49" s="95"/>
      <c r="G49" s="257"/>
    </row>
    <row r="50" spans="1:7" ht="15.05">
      <c r="A50" s="126"/>
      <c r="B50" s="256"/>
      <c r="C50" s="95"/>
      <c r="D50" s="95"/>
      <c r="E50" s="95"/>
      <c r="F50" s="95"/>
      <c r="G50" s="257"/>
    </row>
    <row r="51" spans="1:7" ht="15.05">
      <c r="A51" s="126"/>
      <c r="B51" s="256"/>
      <c r="C51" s="95"/>
      <c r="D51" s="95"/>
      <c r="E51" s="95"/>
      <c r="F51" s="95"/>
      <c r="G51" s="257"/>
    </row>
    <row r="52" spans="1:7" ht="15.05">
      <c r="A52" s="126"/>
      <c r="B52" s="256"/>
      <c r="C52" s="95"/>
      <c r="D52" s="95"/>
      <c r="E52" s="95"/>
      <c r="F52" s="95"/>
      <c r="G52" s="257"/>
    </row>
    <row r="53" spans="1:7" ht="15.05">
      <c r="A53" s="126"/>
      <c r="B53" s="256"/>
      <c r="C53" s="95"/>
      <c r="D53" s="95"/>
      <c r="E53" s="95"/>
      <c r="F53" s="95"/>
      <c r="G53" s="257"/>
    </row>
    <row r="54" spans="1:7" ht="15.05">
      <c r="A54" s="126"/>
      <c r="B54" s="256"/>
      <c r="C54" s="95"/>
      <c r="D54" s="95"/>
      <c r="E54" s="95"/>
      <c r="F54" s="95"/>
      <c r="G54" s="257"/>
    </row>
    <row r="55" spans="1:7" ht="15.05">
      <c r="A55" s="126"/>
      <c r="B55" s="256"/>
      <c r="C55" s="95"/>
      <c r="D55" s="95"/>
      <c r="E55" s="95"/>
      <c r="F55" s="95"/>
      <c r="G55" s="257"/>
    </row>
    <row r="56" spans="1:7" ht="15.05">
      <c r="A56" s="126"/>
      <c r="B56" s="256"/>
      <c r="C56" s="95"/>
      <c r="D56" s="95"/>
      <c r="E56" s="95"/>
      <c r="F56" s="95"/>
      <c r="G56" s="257"/>
    </row>
    <row r="57" spans="1:7" ht="15.05">
      <c r="A57" s="126"/>
      <c r="B57" s="256"/>
      <c r="C57" s="95"/>
      <c r="D57" s="95"/>
      <c r="E57" s="95"/>
      <c r="F57" s="95"/>
      <c r="G57" s="257"/>
    </row>
    <row r="58" spans="1:7" ht="15.05">
      <c r="A58" s="126"/>
      <c r="B58" s="256"/>
      <c r="C58" s="95"/>
      <c r="D58" s="95"/>
      <c r="E58" s="95"/>
      <c r="F58" s="95"/>
      <c r="G58" s="257"/>
    </row>
    <row r="59" spans="1:7" ht="15.05">
      <c r="A59" s="126"/>
      <c r="B59" s="256"/>
      <c r="C59" s="95"/>
      <c r="D59" s="95"/>
      <c r="E59" s="95"/>
      <c r="F59" s="95"/>
      <c r="G59" s="257"/>
    </row>
    <row r="60" spans="1:7" ht="15.05">
      <c r="A60" s="126"/>
      <c r="B60" s="256"/>
      <c r="C60" s="95"/>
      <c r="D60" s="95"/>
      <c r="E60" s="95"/>
      <c r="F60" s="95"/>
      <c r="G60" s="257"/>
    </row>
    <row r="61" spans="1:7" ht="15.05">
      <c r="A61" s="126"/>
      <c r="B61" s="256"/>
      <c r="C61" s="95"/>
      <c r="D61" s="95"/>
      <c r="E61" s="95"/>
      <c r="F61" s="95"/>
      <c r="G61" s="257"/>
    </row>
    <row r="62" spans="1:7" ht="15.05">
      <c r="A62" s="126"/>
      <c r="B62" s="256"/>
      <c r="C62" s="95"/>
      <c r="D62" s="95"/>
      <c r="E62" s="95"/>
      <c r="F62" s="95"/>
      <c r="G62" s="257"/>
    </row>
    <row r="63" spans="1:7" ht="15.05">
      <c r="A63" s="126"/>
      <c r="B63" s="256"/>
      <c r="C63" s="95"/>
      <c r="D63" s="95"/>
      <c r="E63" s="95"/>
      <c r="F63" s="95"/>
      <c r="G63" s="257"/>
    </row>
    <row r="64" spans="1:7" ht="15.05">
      <c r="A64" s="126"/>
      <c r="B64" s="256"/>
      <c r="C64" s="95"/>
      <c r="D64" s="95"/>
      <c r="E64" s="95"/>
      <c r="F64" s="95"/>
      <c r="G64" s="257"/>
    </row>
    <row r="65" spans="1:7" ht="15.05">
      <c r="A65" s="126"/>
      <c r="B65" s="256"/>
      <c r="C65" s="95"/>
      <c r="D65" s="95"/>
      <c r="E65" s="95"/>
      <c r="F65" s="95"/>
      <c r="G65" s="257"/>
    </row>
    <row r="66" spans="1:7" ht="15.05">
      <c r="A66" s="126"/>
      <c r="B66" s="256"/>
      <c r="C66" s="95"/>
      <c r="D66" s="95"/>
      <c r="E66" s="95"/>
      <c r="F66" s="95"/>
      <c r="G66" s="257"/>
    </row>
    <row r="67" spans="1:7" ht="15.05">
      <c r="A67" s="126"/>
      <c r="B67" s="256"/>
      <c r="C67" s="95"/>
      <c r="D67" s="95"/>
      <c r="E67" s="95"/>
      <c r="F67" s="95"/>
      <c r="G67" s="257"/>
    </row>
    <row r="68" spans="1:7" ht="15.05">
      <c r="A68" s="126"/>
      <c r="B68" s="256"/>
      <c r="C68" s="95"/>
      <c r="D68" s="95"/>
      <c r="E68" s="95"/>
      <c r="F68" s="95"/>
      <c r="G68" s="257"/>
    </row>
    <row r="69" spans="1:7" ht="15.05">
      <c r="A69" s="126"/>
      <c r="B69" s="256"/>
      <c r="C69" s="95"/>
      <c r="D69" s="95"/>
      <c r="E69" s="95"/>
      <c r="F69" s="95"/>
      <c r="G69" s="257"/>
    </row>
    <row r="70" spans="1:7" ht="15.05">
      <c r="A70" s="126"/>
      <c r="B70" s="256"/>
      <c r="C70" s="95"/>
      <c r="D70" s="95"/>
      <c r="E70" s="95"/>
      <c r="F70" s="95"/>
      <c r="G70" s="257"/>
    </row>
    <row r="71" spans="1:7" ht="15.05">
      <c r="A71" s="126"/>
      <c r="B71" s="256"/>
      <c r="C71" s="95"/>
      <c r="D71" s="95"/>
      <c r="E71" s="95"/>
      <c r="F71" s="95"/>
      <c r="G71" s="257"/>
    </row>
    <row r="72" spans="1:7" ht="15.05">
      <c r="A72" s="126"/>
      <c r="B72" s="256"/>
      <c r="C72" s="95"/>
      <c r="D72" s="95"/>
      <c r="E72" s="95"/>
      <c r="F72" s="95"/>
      <c r="G72" s="257"/>
    </row>
    <row r="73" spans="1:7" ht="15.05">
      <c r="A73" s="126"/>
      <c r="B73" s="256"/>
      <c r="C73" s="95"/>
      <c r="D73" s="95"/>
      <c r="E73" s="95"/>
      <c r="F73" s="95"/>
      <c r="G73" s="257"/>
    </row>
    <row r="74" spans="1:7" ht="15.05">
      <c r="A74" s="126"/>
      <c r="B74" s="256"/>
      <c r="C74" s="95"/>
      <c r="D74" s="95"/>
      <c r="E74" s="95"/>
      <c r="F74" s="95"/>
      <c r="G74" s="257"/>
    </row>
    <row r="75" spans="1:7" ht="15.05">
      <c r="A75" s="126"/>
      <c r="B75" s="256"/>
      <c r="C75" s="95"/>
      <c r="D75" s="95"/>
      <c r="E75" s="95"/>
      <c r="F75" s="95"/>
      <c r="G75" s="257"/>
    </row>
    <row r="76" spans="1:7" ht="15.05">
      <c r="A76" s="126"/>
      <c r="B76" s="256"/>
      <c r="C76" s="95"/>
      <c r="D76" s="95"/>
      <c r="E76" s="95"/>
      <c r="F76" s="95"/>
      <c r="G76" s="257"/>
    </row>
    <row r="77" spans="1:7" ht="15.05">
      <c r="A77" s="126"/>
      <c r="B77" s="256"/>
      <c r="C77" s="95"/>
      <c r="D77" s="95"/>
      <c r="E77" s="95"/>
      <c r="F77" s="95"/>
      <c r="G77" s="257"/>
    </row>
    <row r="78" spans="1:7" ht="15.05">
      <c r="A78" s="126"/>
      <c r="B78" s="256"/>
      <c r="C78" s="95"/>
      <c r="D78" s="95"/>
      <c r="E78" s="95"/>
      <c r="F78" s="95"/>
      <c r="G78" s="257"/>
    </row>
    <row r="79" spans="1:7" ht="15.05">
      <c r="A79" s="126"/>
      <c r="B79" s="256"/>
      <c r="C79" s="95"/>
      <c r="D79" s="95"/>
      <c r="E79" s="95"/>
      <c r="F79" s="95"/>
      <c r="G79" s="257"/>
    </row>
    <row r="80" spans="1:7" ht="15.05">
      <c r="A80" s="126"/>
      <c r="B80" s="256"/>
      <c r="C80" s="95"/>
      <c r="D80" s="95"/>
      <c r="E80" s="95"/>
      <c r="F80" s="95"/>
      <c r="G80" s="257"/>
    </row>
    <row r="81" spans="1:7" ht="15.05">
      <c r="A81" s="126"/>
      <c r="B81" s="256"/>
      <c r="C81" s="95"/>
      <c r="D81" s="95"/>
      <c r="E81" s="95"/>
      <c r="F81" s="95"/>
      <c r="G81" s="257"/>
    </row>
    <row r="82" spans="1:7" ht="15.05">
      <c r="A82" s="126"/>
      <c r="B82" s="256"/>
      <c r="C82" s="95"/>
      <c r="D82" s="95"/>
      <c r="E82" s="95"/>
      <c r="F82" s="95"/>
      <c r="G82" s="257"/>
    </row>
    <row r="83" spans="1:7" ht="15.05">
      <c r="A83" s="126"/>
      <c r="B83" s="256"/>
      <c r="C83" s="95"/>
      <c r="D83" s="95"/>
      <c r="E83" s="95"/>
      <c r="F83" s="95"/>
      <c r="G83" s="257"/>
    </row>
    <row r="84" spans="1:7" ht="15.05">
      <c r="A84" s="126"/>
      <c r="B84" s="256"/>
      <c r="C84" s="95"/>
      <c r="D84" s="95"/>
      <c r="E84" s="95"/>
      <c r="F84" s="95"/>
      <c r="G84" s="257"/>
    </row>
    <row r="85" spans="1:7" ht="15.05">
      <c r="A85" s="126"/>
      <c r="B85" s="256"/>
      <c r="C85" s="95"/>
      <c r="D85" s="95"/>
      <c r="E85" s="95"/>
      <c r="F85" s="95"/>
      <c r="G85" s="257"/>
    </row>
    <row r="86" spans="1:7" ht="15.05">
      <c r="A86" s="126"/>
      <c r="B86" s="256"/>
      <c r="C86" s="95"/>
      <c r="D86" s="95"/>
      <c r="E86" s="95"/>
      <c r="F86" s="95"/>
      <c r="G86" s="257"/>
    </row>
    <row r="87" spans="1:7" ht="15.05">
      <c r="A87" s="126"/>
      <c r="B87" s="256"/>
      <c r="C87" s="95"/>
      <c r="D87" s="95"/>
      <c r="E87" s="95"/>
      <c r="F87" s="95"/>
      <c r="G87" s="257"/>
    </row>
    <row r="88" spans="1:7" ht="15.05">
      <c r="A88" s="126"/>
      <c r="B88" s="256"/>
      <c r="C88" s="95"/>
      <c r="D88" s="95"/>
      <c r="E88" s="95"/>
      <c r="F88" s="95"/>
      <c r="G88" s="257"/>
    </row>
    <row r="89" spans="1:7" ht="15.05">
      <c r="A89" s="126"/>
      <c r="B89" s="256"/>
      <c r="C89" s="95"/>
      <c r="D89" s="95"/>
      <c r="E89" s="95"/>
      <c r="F89" s="95"/>
      <c r="G89" s="257"/>
    </row>
    <row r="90" spans="1:7" ht="15.05">
      <c r="A90" s="126"/>
      <c r="B90" s="256"/>
      <c r="C90" s="95"/>
      <c r="D90" s="95"/>
      <c r="E90" s="95"/>
      <c r="F90" s="95"/>
      <c r="G90" s="257"/>
    </row>
    <row r="91" spans="1:7" ht="15.05">
      <c r="A91" s="126"/>
      <c r="B91" s="256"/>
      <c r="C91" s="95"/>
      <c r="D91" s="95"/>
      <c r="E91" s="95"/>
      <c r="F91" s="95"/>
      <c r="G91" s="257"/>
    </row>
    <row r="92" spans="1:7" ht="15.05">
      <c r="A92" s="126"/>
      <c r="B92" s="256"/>
      <c r="C92" s="95"/>
      <c r="D92" s="95"/>
      <c r="E92" s="95"/>
      <c r="F92" s="95"/>
      <c r="G92" s="257"/>
    </row>
    <row r="93" spans="1:7" ht="15.05">
      <c r="A93" s="126"/>
      <c r="B93" s="256"/>
      <c r="C93" s="95"/>
      <c r="D93" s="95"/>
      <c r="E93" s="95"/>
      <c r="F93" s="95"/>
      <c r="G93" s="257"/>
    </row>
    <row r="94" spans="1:7" ht="15.05">
      <c r="A94" s="126"/>
      <c r="B94" s="256"/>
      <c r="C94" s="95"/>
      <c r="D94" s="95"/>
      <c r="E94" s="95"/>
      <c r="F94" s="95"/>
      <c r="G94" s="257"/>
    </row>
    <row r="95" spans="1:7" ht="15.05">
      <c r="A95" s="126"/>
      <c r="B95" s="256"/>
      <c r="C95" s="95"/>
      <c r="D95" s="95"/>
      <c r="E95" s="95"/>
      <c r="F95" s="95"/>
      <c r="G95" s="257"/>
    </row>
    <row r="96" spans="1:7" ht="15.05">
      <c r="A96" s="126"/>
      <c r="B96" s="256"/>
      <c r="C96" s="95"/>
      <c r="D96" s="95"/>
      <c r="E96" s="95"/>
      <c r="F96" s="95"/>
      <c r="G96" s="257"/>
    </row>
    <row r="97" spans="1:7" ht="15.05">
      <c r="A97" s="126"/>
      <c r="B97" s="256"/>
      <c r="C97" s="95"/>
      <c r="D97" s="95"/>
      <c r="E97" s="95"/>
      <c r="F97" s="95"/>
      <c r="G97" s="257"/>
    </row>
    <row r="98" spans="1:7" ht="15.05">
      <c r="A98" s="126"/>
      <c r="B98" s="256"/>
      <c r="C98" s="95"/>
      <c r="D98" s="95"/>
      <c r="E98" s="95"/>
      <c r="F98" s="95"/>
      <c r="G98" s="257"/>
    </row>
    <row r="99" spans="1:7" ht="15.05">
      <c r="A99" s="126"/>
      <c r="B99" s="256"/>
      <c r="C99" s="95"/>
      <c r="D99" s="95"/>
      <c r="E99" s="95"/>
      <c r="F99" s="95"/>
      <c r="G99" s="257"/>
    </row>
    <row r="100" spans="1:7" ht="15.05">
      <c r="A100" s="126"/>
      <c r="B100" s="256"/>
      <c r="C100" s="95"/>
      <c r="D100" s="95"/>
      <c r="E100" s="95"/>
      <c r="F100" s="95"/>
      <c r="G100" s="257"/>
    </row>
    <row r="101" spans="1:7" ht="15.05">
      <c r="A101" s="126"/>
      <c r="B101" s="256"/>
      <c r="C101" s="95"/>
      <c r="D101" s="95"/>
      <c r="E101" s="95"/>
      <c r="F101" s="95"/>
      <c r="G101" s="257"/>
    </row>
    <row r="102" spans="1:7" ht="15.05">
      <c r="A102" s="126"/>
      <c r="B102" s="256"/>
      <c r="C102" s="95"/>
      <c r="D102" s="95"/>
      <c r="E102" s="95"/>
      <c r="F102" s="95"/>
      <c r="G102" s="257"/>
    </row>
    <row r="103" spans="1:7" ht="15.05">
      <c r="A103" s="126"/>
      <c r="B103" s="256"/>
      <c r="C103" s="95"/>
      <c r="D103" s="95"/>
      <c r="E103" s="95"/>
      <c r="F103" s="95"/>
      <c r="G103" s="257"/>
    </row>
    <row r="104" spans="1:7" ht="15.05">
      <c r="A104" s="126"/>
      <c r="B104" s="256"/>
      <c r="C104" s="95"/>
      <c r="D104" s="95"/>
      <c r="E104" s="95"/>
      <c r="F104" s="95"/>
      <c r="G104" s="257"/>
    </row>
    <row r="105" spans="1:7" ht="15.05">
      <c r="A105" s="126"/>
      <c r="B105" s="256"/>
      <c r="C105" s="95"/>
      <c r="D105" s="95"/>
      <c r="E105" s="95"/>
      <c r="F105" s="95"/>
      <c r="G105" s="257"/>
    </row>
    <row r="106" spans="1:7" ht="15.05">
      <c r="A106" s="126"/>
      <c r="B106" s="256"/>
      <c r="C106" s="95"/>
      <c r="D106" s="95"/>
      <c r="E106" s="95"/>
      <c r="F106" s="95"/>
      <c r="G106" s="257"/>
    </row>
    <row r="107" spans="1:7" ht="15.05">
      <c r="A107" s="126"/>
      <c r="B107" s="256"/>
      <c r="C107" s="95"/>
      <c r="D107" s="95"/>
      <c r="E107" s="95"/>
      <c r="F107" s="95"/>
      <c r="G107" s="257"/>
    </row>
    <row r="108" spans="1:7" ht="15.05">
      <c r="A108" s="126"/>
      <c r="B108" s="256"/>
      <c r="C108" s="95"/>
      <c r="D108" s="95"/>
      <c r="E108" s="95"/>
      <c r="F108" s="95"/>
      <c r="G108" s="257"/>
    </row>
    <row r="109" spans="1:7" ht="15.05">
      <c r="A109" s="126"/>
      <c r="B109" s="256"/>
      <c r="C109" s="95"/>
      <c r="D109" s="95"/>
      <c r="E109" s="95"/>
      <c r="F109" s="95"/>
      <c r="G109" s="257"/>
    </row>
    <row r="110" spans="1:7" ht="15.05">
      <c r="A110" s="126"/>
      <c r="B110" s="256"/>
      <c r="C110" s="95"/>
      <c r="D110" s="95"/>
      <c r="E110" s="95"/>
      <c r="F110" s="95"/>
      <c r="G110" s="257"/>
    </row>
    <row r="111" spans="1:7" ht="15.05">
      <c r="A111" s="126"/>
      <c r="B111" s="256"/>
      <c r="C111" s="95"/>
      <c r="D111" s="95"/>
      <c r="E111" s="95"/>
      <c r="F111" s="95"/>
      <c r="G111" s="257"/>
    </row>
    <row r="112" spans="1:7" ht="15.05">
      <c r="A112" s="126"/>
      <c r="B112" s="256"/>
      <c r="C112" s="95"/>
      <c r="D112" s="95"/>
      <c r="E112" s="95"/>
      <c r="F112" s="95"/>
      <c r="G112" s="257"/>
    </row>
    <row r="113" spans="1:7" ht="15.05">
      <c r="A113" s="126"/>
      <c r="B113" s="256"/>
      <c r="C113" s="95"/>
      <c r="D113" s="95"/>
      <c r="E113" s="95"/>
      <c r="F113" s="95"/>
      <c r="G113" s="257"/>
    </row>
    <row r="114" spans="1:7" ht="15.05">
      <c r="A114" s="126"/>
      <c r="B114" s="256"/>
      <c r="C114" s="95"/>
      <c r="D114" s="95"/>
      <c r="E114" s="95"/>
      <c r="F114" s="95"/>
      <c r="G114" s="257"/>
    </row>
    <row r="115" spans="1:7" ht="15.05">
      <c r="A115" s="126"/>
      <c r="B115" s="256"/>
      <c r="C115" s="95"/>
      <c r="D115" s="95"/>
      <c r="E115" s="95"/>
      <c r="F115" s="95"/>
      <c r="G115" s="257"/>
    </row>
    <row r="116" spans="1:7" ht="15.05">
      <c r="A116" s="126"/>
      <c r="B116" s="256"/>
      <c r="C116" s="95"/>
      <c r="D116" s="95"/>
      <c r="E116" s="95"/>
      <c r="F116" s="95"/>
      <c r="G116" s="257"/>
    </row>
    <row r="117" spans="1:7" ht="15.05">
      <c r="A117" s="126"/>
      <c r="B117" s="256"/>
      <c r="C117" s="95"/>
      <c r="D117" s="95"/>
      <c r="E117" s="95"/>
      <c r="F117" s="95"/>
      <c r="G117" s="257"/>
    </row>
    <row r="118" spans="1:7" ht="15.05">
      <c r="A118" s="126"/>
      <c r="B118" s="256"/>
      <c r="C118" s="95"/>
      <c r="D118" s="95"/>
      <c r="E118" s="95"/>
      <c r="F118" s="95"/>
      <c r="G118" s="257"/>
    </row>
    <row r="119" spans="1:7" ht="15.05">
      <c r="A119" s="126"/>
      <c r="B119" s="256"/>
      <c r="C119" s="95"/>
      <c r="D119" s="95"/>
      <c r="E119" s="95"/>
      <c r="F119" s="95"/>
      <c r="G119" s="257"/>
    </row>
    <row r="120" spans="1:7" ht="15.05">
      <c r="A120" s="126"/>
      <c r="B120" s="256"/>
      <c r="C120" s="95"/>
      <c r="D120" s="95"/>
      <c r="E120" s="95"/>
      <c r="F120" s="95"/>
      <c r="G120" s="257"/>
    </row>
    <row r="121" spans="1:7" ht="15.05">
      <c r="A121" s="126"/>
      <c r="B121" s="256"/>
      <c r="C121" s="95"/>
      <c r="D121" s="95"/>
      <c r="E121" s="95"/>
      <c r="F121" s="95"/>
      <c r="G121" s="257"/>
    </row>
    <row r="122" spans="1:7" ht="15.05">
      <c r="A122" s="126"/>
      <c r="B122" s="256"/>
      <c r="C122" s="95"/>
      <c r="D122" s="95"/>
      <c r="E122" s="95"/>
      <c r="F122" s="95"/>
      <c r="G122" s="257"/>
    </row>
    <row r="123" spans="1:7" ht="15.05">
      <c r="A123" s="126"/>
      <c r="B123" s="256"/>
      <c r="C123" s="95"/>
      <c r="D123" s="95"/>
      <c r="E123" s="95"/>
      <c r="F123" s="95"/>
      <c r="G123" s="257"/>
    </row>
    <row r="124" spans="1:7" ht="15.05">
      <c r="A124" s="126"/>
      <c r="B124" s="256"/>
      <c r="C124" s="95"/>
      <c r="D124" s="95"/>
      <c r="E124" s="95"/>
      <c r="F124" s="95"/>
      <c r="G124" s="257"/>
    </row>
    <row r="125" spans="1:7" ht="15.05">
      <c r="A125" s="126"/>
      <c r="B125" s="256"/>
      <c r="C125" s="95"/>
      <c r="D125" s="95"/>
      <c r="E125" s="95"/>
      <c r="F125" s="95"/>
      <c r="G125" s="257"/>
    </row>
    <row r="126" spans="1:7" ht="15.05">
      <c r="A126" s="126"/>
      <c r="B126" s="256"/>
      <c r="C126" s="95"/>
      <c r="D126" s="95"/>
      <c r="E126" s="95"/>
      <c r="F126" s="95"/>
      <c r="G126" s="257"/>
    </row>
    <row r="127" spans="1:7" ht="15.05">
      <c r="A127" s="126"/>
      <c r="B127" s="256"/>
      <c r="C127" s="95"/>
      <c r="D127" s="95"/>
      <c r="E127" s="95"/>
      <c r="F127" s="95"/>
      <c r="G127" s="257"/>
    </row>
    <row r="128" spans="1:7" ht="15.05">
      <c r="A128" s="126"/>
      <c r="B128" s="256"/>
      <c r="C128" s="95"/>
      <c r="D128" s="95"/>
      <c r="E128" s="95"/>
      <c r="F128" s="95"/>
      <c r="G128" s="257"/>
    </row>
    <row r="129" spans="1:7" ht="15.05">
      <c r="A129" s="126"/>
      <c r="B129" s="256"/>
      <c r="C129" s="95"/>
      <c r="D129" s="95"/>
      <c r="E129" s="95"/>
      <c r="F129" s="95"/>
      <c r="G129" s="257"/>
    </row>
    <row r="130" spans="1:7" ht="15.05">
      <c r="A130" s="126"/>
      <c r="B130" s="256"/>
      <c r="C130" s="95"/>
      <c r="D130" s="95"/>
      <c r="E130" s="95"/>
      <c r="F130" s="95"/>
      <c r="G130" s="257"/>
    </row>
    <row r="131" spans="1:7" ht="15.05">
      <c r="A131" s="126"/>
      <c r="B131" s="256"/>
      <c r="C131" s="95"/>
      <c r="D131" s="95"/>
      <c r="E131" s="95"/>
      <c r="F131" s="95"/>
      <c r="G131" s="257"/>
    </row>
    <row r="132" spans="1:7" ht="15.05">
      <c r="A132" s="126"/>
      <c r="B132" s="256"/>
      <c r="C132" s="95"/>
      <c r="D132" s="95"/>
      <c r="E132" s="95"/>
      <c r="F132" s="95"/>
      <c r="G132" s="257"/>
    </row>
    <row r="133" spans="1:7" ht="15.05">
      <c r="A133" s="126"/>
      <c r="B133" s="256"/>
      <c r="C133" s="95"/>
      <c r="D133" s="95"/>
      <c r="E133" s="95"/>
      <c r="F133" s="95"/>
      <c r="G133" s="257"/>
    </row>
    <row r="134" spans="1:7" ht="15.05">
      <c r="A134" s="126"/>
      <c r="B134" s="256"/>
      <c r="C134" s="95"/>
      <c r="D134" s="95"/>
      <c r="E134" s="95"/>
      <c r="F134" s="95"/>
      <c r="G134" s="257"/>
    </row>
    <row r="135" spans="1:7" ht="15.05">
      <c r="A135" s="126"/>
      <c r="B135" s="256"/>
      <c r="C135" s="95"/>
      <c r="D135" s="95"/>
      <c r="E135" s="95"/>
      <c r="F135" s="95"/>
      <c r="G135" s="257"/>
    </row>
    <row r="136" spans="1:7" ht="15.05">
      <c r="A136" s="126"/>
      <c r="B136" s="256"/>
      <c r="C136" s="95"/>
      <c r="D136" s="95"/>
      <c r="E136" s="95"/>
      <c r="F136" s="95"/>
      <c r="G136" s="257"/>
    </row>
    <row r="137" spans="1:7" ht="15.05">
      <c r="A137" s="126"/>
      <c r="B137" s="256"/>
      <c r="C137" s="95"/>
      <c r="D137" s="95"/>
      <c r="E137" s="95"/>
      <c r="F137" s="95"/>
      <c r="G137" s="257"/>
    </row>
    <row r="138" spans="1:7" ht="15.05">
      <c r="A138" s="126"/>
      <c r="B138" s="256"/>
      <c r="C138" s="95"/>
      <c r="D138" s="95"/>
      <c r="E138" s="95"/>
      <c r="F138" s="95"/>
      <c r="G138" s="257"/>
    </row>
    <row r="139" spans="1:7" ht="15.05">
      <c r="A139" s="126"/>
      <c r="B139" s="256"/>
      <c r="C139" s="95"/>
      <c r="D139" s="95"/>
      <c r="E139" s="95"/>
      <c r="F139" s="95"/>
      <c r="G139" s="257"/>
    </row>
    <row r="140" spans="1:7" ht="15.05">
      <c r="A140" s="126"/>
      <c r="B140" s="256"/>
      <c r="C140" s="95"/>
      <c r="D140" s="95"/>
      <c r="E140" s="95"/>
      <c r="F140" s="95"/>
      <c r="G140" s="257"/>
    </row>
    <row r="141" spans="1:7" ht="15.05">
      <c r="A141" s="126"/>
      <c r="B141" s="256"/>
      <c r="C141" s="95"/>
      <c r="D141" s="95"/>
      <c r="E141" s="95"/>
      <c r="F141" s="95"/>
      <c r="G141" s="257"/>
    </row>
    <row r="142" spans="1:7" ht="15.05">
      <c r="A142" s="126"/>
      <c r="B142" s="256"/>
      <c r="C142" s="95"/>
      <c r="D142" s="95"/>
      <c r="E142" s="95"/>
      <c r="F142" s="95"/>
      <c r="G142" s="257"/>
    </row>
    <row r="143" spans="1:7" ht="15.05">
      <c r="A143" s="126"/>
      <c r="B143" s="256"/>
      <c r="C143" s="95"/>
      <c r="D143" s="95"/>
      <c r="E143" s="95"/>
      <c r="F143" s="95"/>
      <c r="G143" s="257"/>
    </row>
    <row r="144" spans="1:7" ht="15.05">
      <c r="A144" s="126"/>
      <c r="B144" s="256"/>
      <c r="C144" s="95"/>
      <c r="D144" s="95"/>
      <c r="E144" s="95"/>
      <c r="F144" s="95"/>
      <c r="G144" s="257"/>
    </row>
    <row r="145" spans="1:7" ht="15.05">
      <c r="A145" s="126"/>
      <c r="B145" s="256"/>
      <c r="C145" s="95"/>
      <c r="D145" s="95"/>
      <c r="E145" s="95"/>
      <c r="F145" s="95"/>
      <c r="G145" s="257"/>
    </row>
    <row r="146" spans="1:7" ht="15.05">
      <c r="A146" s="126"/>
      <c r="B146" s="256"/>
      <c r="C146" s="95"/>
      <c r="D146" s="95"/>
      <c r="E146" s="95"/>
      <c r="F146" s="95"/>
      <c r="G146" s="257"/>
    </row>
    <row r="147" spans="1:7" ht="15.05">
      <c r="A147" s="126"/>
      <c r="B147" s="256"/>
      <c r="C147" s="95"/>
      <c r="D147" s="95"/>
      <c r="E147" s="95"/>
      <c r="F147" s="95"/>
      <c r="G147" s="257"/>
    </row>
    <row r="148" spans="1:7" ht="15.05">
      <c r="A148" s="126"/>
      <c r="B148" s="256"/>
      <c r="C148" s="95"/>
      <c r="D148" s="95"/>
      <c r="E148" s="95"/>
      <c r="F148" s="95"/>
      <c r="G148" s="257"/>
    </row>
    <row r="149" spans="1:7" ht="15.05">
      <c r="A149" s="126"/>
      <c r="B149" s="256"/>
      <c r="C149" s="95"/>
      <c r="D149" s="95"/>
      <c r="E149" s="95"/>
      <c r="F149" s="95"/>
      <c r="G149" s="257"/>
    </row>
    <row r="150" spans="1:7" ht="15.05">
      <c r="A150" s="126"/>
      <c r="B150" s="256"/>
      <c r="C150" s="95"/>
      <c r="D150" s="95"/>
      <c r="E150" s="95"/>
      <c r="F150" s="95"/>
      <c r="G150" s="257"/>
    </row>
    <row r="151" spans="1:7" ht="15.05">
      <c r="A151" s="126"/>
      <c r="B151" s="256"/>
      <c r="C151" s="95"/>
      <c r="D151" s="95"/>
      <c r="E151" s="95"/>
      <c r="F151" s="95"/>
      <c r="G151" s="257"/>
    </row>
    <row r="152" spans="1:7" ht="15.05">
      <c r="A152" s="126"/>
      <c r="B152" s="256"/>
      <c r="C152" s="95"/>
      <c r="D152" s="95"/>
      <c r="E152" s="95"/>
      <c r="F152" s="95"/>
      <c r="G152" s="257"/>
    </row>
    <row r="153" spans="1:7" ht="15.05">
      <c r="A153" s="126"/>
      <c r="B153" s="256"/>
      <c r="C153" s="95"/>
      <c r="D153" s="95"/>
      <c r="E153" s="95"/>
      <c r="F153" s="95"/>
      <c r="G153" s="257"/>
    </row>
    <row r="154" spans="1:7" ht="15.05">
      <c r="A154" s="126"/>
      <c r="B154" s="256"/>
      <c r="C154" s="95"/>
      <c r="D154" s="95"/>
      <c r="E154" s="95"/>
      <c r="F154" s="95"/>
      <c r="G154" s="257"/>
    </row>
    <row r="155" spans="1:7" ht="15.05">
      <c r="A155" s="126"/>
      <c r="B155" s="256"/>
      <c r="C155" s="95"/>
      <c r="D155" s="95"/>
      <c r="E155" s="95"/>
      <c r="F155" s="95"/>
      <c r="G155" s="257"/>
    </row>
    <row r="156" spans="1:7" ht="15.05">
      <c r="A156" s="126"/>
      <c r="B156" s="256"/>
      <c r="C156" s="95"/>
      <c r="D156" s="95"/>
      <c r="E156" s="95"/>
      <c r="F156" s="95"/>
      <c r="G156" s="257"/>
    </row>
    <row r="157" spans="1:7" ht="15.05">
      <c r="A157" s="126"/>
      <c r="B157" s="256"/>
      <c r="C157" s="95"/>
      <c r="D157" s="95"/>
      <c r="E157" s="95"/>
      <c r="F157" s="95"/>
      <c r="G157" s="257"/>
    </row>
    <row r="158" spans="1:7" ht="15.05">
      <c r="A158" s="126"/>
      <c r="B158" s="256"/>
      <c r="C158" s="95"/>
      <c r="D158" s="95"/>
      <c r="E158" s="95"/>
      <c r="F158" s="95"/>
      <c r="G158" s="257"/>
    </row>
    <row r="159" spans="1:7" ht="15.05">
      <c r="A159" s="126"/>
      <c r="B159" s="256"/>
      <c r="C159" s="95"/>
      <c r="D159" s="95"/>
      <c r="E159" s="95"/>
      <c r="F159" s="95"/>
      <c r="G159" s="257"/>
    </row>
    <row r="160" spans="1:7" ht="15.05">
      <c r="A160" s="126"/>
      <c r="B160" s="256"/>
      <c r="C160" s="95"/>
      <c r="D160" s="95"/>
      <c r="E160" s="95"/>
      <c r="F160" s="95"/>
      <c r="G160" s="257"/>
    </row>
    <row r="161" spans="1:7" ht="15.05">
      <c r="A161" s="126"/>
      <c r="B161" s="256"/>
      <c r="C161" s="95"/>
      <c r="D161" s="95"/>
      <c r="E161" s="95"/>
      <c r="F161" s="95"/>
      <c r="G161" s="257"/>
    </row>
    <row r="162" spans="1:7" ht="15.05">
      <c r="A162" s="126"/>
      <c r="B162" s="256"/>
      <c r="C162" s="95"/>
      <c r="D162" s="95"/>
      <c r="E162" s="95"/>
      <c r="F162" s="95"/>
      <c r="G162" s="257"/>
    </row>
    <row r="163" spans="1:7" ht="15.05">
      <c r="A163" s="126"/>
      <c r="B163" s="256"/>
      <c r="C163" s="95"/>
      <c r="D163" s="95"/>
      <c r="E163" s="95"/>
      <c r="F163" s="95"/>
      <c r="G163" s="257"/>
    </row>
    <row r="164" spans="1:7" ht="15.05">
      <c r="A164" s="126"/>
      <c r="B164" s="256"/>
      <c r="C164" s="95"/>
      <c r="D164" s="95"/>
      <c r="E164" s="95"/>
      <c r="F164" s="95"/>
      <c r="G164" s="257"/>
    </row>
    <row r="165" spans="1:7" ht="15.05">
      <c r="A165" s="126"/>
      <c r="B165" s="256"/>
      <c r="C165" s="95"/>
      <c r="D165" s="95"/>
      <c r="E165" s="95"/>
      <c r="F165" s="95"/>
      <c r="G165" s="257"/>
    </row>
    <row r="166" spans="1:7" ht="15.05">
      <c r="A166" s="126"/>
      <c r="B166" s="256"/>
      <c r="C166" s="95"/>
      <c r="D166" s="95"/>
      <c r="E166" s="95"/>
      <c r="F166" s="95"/>
      <c r="G166" s="257"/>
    </row>
    <row r="167" spans="1:7" ht="15.05">
      <c r="A167" s="126"/>
      <c r="B167" s="256"/>
      <c r="C167" s="95"/>
      <c r="D167" s="95"/>
      <c r="E167" s="95"/>
      <c r="F167" s="95"/>
      <c r="G167" s="257"/>
    </row>
    <row r="168" spans="1:7" ht="15.05">
      <c r="A168" s="126"/>
      <c r="B168" s="256"/>
      <c r="C168" s="95"/>
      <c r="D168" s="95"/>
      <c r="E168" s="95"/>
      <c r="F168" s="95"/>
      <c r="G168" s="257"/>
    </row>
    <row r="169" spans="1:7" ht="15.05">
      <c r="A169" s="126"/>
      <c r="B169" s="256"/>
      <c r="C169" s="95"/>
      <c r="D169" s="95"/>
      <c r="E169" s="95"/>
      <c r="F169" s="95"/>
      <c r="G169" s="257"/>
    </row>
    <row r="170" spans="1:7" ht="15.05">
      <c r="A170" s="126"/>
      <c r="B170" s="256"/>
      <c r="C170" s="95"/>
      <c r="D170" s="95"/>
      <c r="E170" s="95"/>
      <c r="F170" s="95"/>
      <c r="G170" s="257"/>
    </row>
    <row r="171" spans="1:7" ht="15.05">
      <c r="A171" s="126"/>
      <c r="B171" s="256"/>
      <c r="C171" s="95"/>
      <c r="D171" s="95"/>
      <c r="E171" s="95"/>
      <c r="F171" s="95"/>
      <c r="G171" s="257"/>
    </row>
    <row r="172" spans="1:7" ht="15.05">
      <c r="A172" s="126"/>
      <c r="B172" s="256"/>
      <c r="C172" s="95"/>
      <c r="D172" s="95"/>
      <c r="E172" s="95"/>
      <c r="F172" s="95"/>
      <c r="G172" s="257"/>
    </row>
    <row r="173" spans="1:7" ht="15.05">
      <c r="A173" s="126"/>
      <c r="B173" s="256"/>
      <c r="C173" s="95"/>
      <c r="D173" s="95"/>
      <c r="E173" s="95"/>
      <c r="F173" s="95"/>
      <c r="G173" s="257"/>
    </row>
    <row r="174" spans="1:7" ht="15.05">
      <c r="A174" s="126"/>
      <c r="B174" s="256"/>
      <c r="C174" s="95"/>
      <c r="D174" s="95"/>
      <c r="E174" s="95"/>
      <c r="F174" s="95"/>
      <c r="G174" s="257"/>
    </row>
    <row r="175" spans="1:7" ht="15.05">
      <c r="A175" s="126"/>
      <c r="B175" s="256"/>
      <c r="C175" s="95"/>
      <c r="D175" s="95"/>
      <c r="E175" s="95"/>
      <c r="F175" s="95"/>
      <c r="G175" s="257"/>
    </row>
    <row r="176" spans="1:7" ht="15.05">
      <c r="A176" s="126"/>
      <c r="B176" s="256"/>
      <c r="C176" s="95"/>
      <c r="D176" s="95"/>
      <c r="E176" s="95"/>
      <c r="F176" s="95"/>
      <c r="G176" s="257"/>
    </row>
    <row r="177" spans="1:7" ht="15.05">
      <c r="A177" s="126"/>
      <c r="B177" s="256"/>
      <c r="C177" s="95"/>
      <c r="D177" s="95"/>
      <c r="E177" s="95"/>
      <c r="F177" s="95"/>
      <c r="G177" s="257"/>
    </row>
    <row r="178" spans="1:7" ht="15.05">
      <c r="A178" s="126"/>
      <c r="B178" s="256"/>
      <c r="C178" s="95"/>
      <c r="D178" s="95"/>
      <c r="E178" s="95"/>
      <c r="F178" s="95"/>
      <c r="G178" s="257"/>
    </row>
    <row r="179" spans="1:7" ht="15.05">
      <c r="A179" s="126"/>
      <c r="B179" s="256"/>
      <c r="C179" s="95"/>
      <c r="D179" s="95"/>
      <c r="E179" s="95"/>
      <c r="F179" s="95"/>
      <c r="G179" s="257"/>
    </row>
    <row r="180" spans="1:7" ht="15.05">
      <c r="A180" s="126"/>
      <c r="B180" s="256"/>
      <c r="C180" s="95"/>
      <c r="D180" s="95"/>
      <c r="E180" s="95"/>
      <c r="F180" s="95"/>
      <c r="G180" s="257"/>
    </row>
    <row r="181" spans="1:7" ht="15.05">
      <c r="A181" s="126"/>
      <c r="B181" s="256"/>
      <c r="C181" s="95"/>
      <c r="D181" s="95"/>
      <c r="E181" s="95"/>
      <c r="F181" s="95"/>
      <c r="G181" s="257"/>
    </row>
    <row r="182" spans="1:7" ht="15.05">
      <c r="A182" s="126"/>
      <c r="B182" s="256"/>
      <c r="C182" s="95"/>
      <c r="D182" s="95"/>
      <c r="E182" s="95"/>
      <c r="F182" s="95"/>
      <c r="G182" s="257"/>
    </row>
    <row r="183" spans="1:7" ht="15.05">
      <c r="A183" s="126"/>
      <c r="B183" s="256"/>
      <c r="C183" s="95"/>
      <c r="D183" s="95"/>
      <c r="E183" s="95"/>
      <c r="F183" s="95"/>
      <c r="G183" s="257"/>
    </row>
    <row r="184" spans="1:7" ht="15.05">
      <c r="A184" s="126"/>
      <c r="B184" s="256"/>
      <c r="C184" s="95"/>
      <c r="D184" s="95"/>
      <c r="E184" s="95"/>
      <c r="F184" s="95"/>
      <c r="G184" s="257"/>
    </row>
    <row r="185" spans="1:7" ht="15.05">
      <c r="A185" s="126"/>
      <c r="B185" s="256"/>
      <c r="C185" s="95"/>
      <c r="D185" s="95"/>
      <c r="E185" s="95"/>
      <c r="F185" s="95"/>
      <c r="G185" s="257"/>
    </row>
    <row r="186" spans="1:7" ht="15.05">
      <c r="A186" s="126"/>
      <c r="B186" s="256"/>
      <c r="C186" s="95"/>
      <c r="D186" s="95"/>
      <c r="E186" s="95"/>
      <c r="F186" s="95"/>
      <c r="G186" s="257"/>
    </row>
    <row r="187" spans="1:7" ht="15.05">
      <c r="A187" s="126"/>
      <c r="B187" s="256"/>
      <c r="C187" s="95"/>
      <c r="D187" s="95"/>
      <c r="E187" s="95"/>
      <c r="F187" s="95"/>
      <c r="G187" s="257"/>
    </row>
    <row r="188" spans="1:7" ht="15.05">
      <c r="A188" s="126"/>
      <c r="B188" s="256"/>
      <c r="C188" s="95"/>
      <c r="D188" s="95"/>
      <c r="E188" s="95"/>
      <c r="F188" s="95"/>
      <c r="G188" s="257"/>
    </row>
    <row r="189" spans="1:7" ht="15.05">
      <c r="A189" s="126"/>
      <c r="B189" s="256"/>
      <c r="C189" s="95"/>
      <c r="D189" s="95"/>
      <c r="E189" s="95"/>
      <c r="F189" s="95"/>
      <c r="G189" s="257"/>
    </row>
    <row r="190" spans="1:7" ht="15.05">
      <c r="A190" s="126"/>
      <c r="B190" s="256"/>
      <c r="C190" s="95"/>
      <c r="D190" s="95"/>
      <c r="E190" s="95"/>
      <c r="F190" s="95"/>
      <c r="G190" s="257"/>
    </row>
    <row r="191" spans="1:7" ht="15.05">
      <c r="A191" s="126"/>
      <c r="B191" s="256"/>
      <c r="C191" s="95"/>
      <c r="D191" s="95"/>
      <c r="E191" s="95"/>
      <c r="F191" s="95"/>
      <c r="G191" s="257"/>
    </row>
    <row r="192" spans="1:7" ht="15.05">
      <c r="A192" s="126"/>
      <c r="B192" s="256"/>
      <c r="C192" s="95"/>
      <c r="D192" s="95"/>
      <c r="E192" s="95"/>
      <c r="F192" s="95"/>
      <c r="G192" s="257"/>
    </row>
    <row r="193" spans="1:7" ht="15.05">
      <c r="A193" s="126"/>
      <c r="B193" s="256"/>
      <c r="C193" s="95"/>
      <c r="D193" s="95"/>
      <c r="E193" s="95"/>
      <c r="F193" s="95"/>
      <c r="G193" s="257"/>
    </row>
    <row r="194" spans="1:7" ht="15.05">
      <c r="A194" s="126"/>
      <c r="B194" s="256"/>
      <c r="C194" s="95"/>
      <c r="D194" s="95"/>
      <c r="E194" s="95"/>
      <c r="F194" s="95"/>
      <c r="G194" s="257"/>
    </row>
    <row r="195" spans="1:7" ht="15.05">
      <c r="A195" s="126"/>
      <c r="B195" s="256"/>
      <c r="C195" s="95"/>
      <c r="D195" s="95"/>
      <c r="E195" s="95"/>
      <c r="F195" s="95"/>
      <c r="G195" s="257"/>
    </row>
    <row r="196" spans="1:7" ht="15.05">
      <c r="A196" s="126"/>
      <c r="B196" s="256"/>
      <c r="C196" s="95"/>
      <c r="D196" s="95"/>
      <c r="E196" s="95"/>
      <c r="F196" s="95"/>
      <c r="G196" s="257"/>
    </row>
    <row r="197" spans="1:7" ht="15.05">
      <c r="A197" s="126"/>
      <c r="B197" s="256"/>
      <c r="C197" s="95"/>
      <c r="D197" s="95"/>
      <c r="E197" s="95"/>
      <c r="F197" s="95"/>
      <c r="G197" s="257"/>
    </row>
    <row r="198" spans="1:7" ht="15.05">
      <c r="A198" s="126"/>
      <c r="B198" s="256"/>
      <c r="C198" s="95"/>
      <c r="D198" s="95"/>
      <c r="E198" s="95"/>
      <c r="F198" s="95"/>
      <c r="G198" s="257"/>
    </row>
    <row r="199" spans="1:7" ht="15.05">
      <c r="A199" s="126"/>
      <c r="B199" s="256"/>
      <c r="C199" s="95"/>
      <c r="D199" s="95"/>
      <c r="E199" s="95"/>
      <c r="F199" s="95"/>
      <c r="G199" s="257"/>
    </row>
    <row r="200" spans="1:7" ht="15.05">
      <c r="A200" s="126"/>
      <c r="B200" s="256"/>
      <c r="C200" s="95"/>
      <c r="D200" s="95"/>
      <c r="E200" s="95"/>
      <c r="F200" s="95"/>
      <c r="G200" s="257"/>
    </row>
    <row r="201" spans="1:7" ht="15.05">
      <c r="A201" s="126"/>
      <c r="B201" s="256"/>
      <c r="C201" s="95"/>
      <c r="D201" s="95"/>
      <c r="E201" s="95"/>
      <c r="F201" s="95"/>
      <c r="G201" s="257"/>
    </row>
    <row r="202" spans="1:7" ht="15.05">
      <c r="A202" s="126"/>
      <c r="B202" s="256"/>
      <c r="C202" s="95"/>
      <c r="D202" s="95"/>
      <c r="E202" s="95"/>
      <c r="F202" s="95"/>
      <c r="G202" s="257"/>
    </row>
    <row r="203" spans="1:7" ht="15.05">
      <c r="A203" s="126"/>
      <c r="B203" s="256"/>
      <c r="C203" s="95"/>
      <c r="D203" s="95"/>
      <c r="E203" s="95"/>
      <c r="F203" s="95"/>
      <c r="G203" s="257"/>
    </row>
    <row r="204" spans="1:7" ht="15.05">
      <c r="A204" s="126"/>
      <c r="B204" s="256"/>
      <c r="C204" s="95"/>
      <c r="D204" s="95"/>
      <c r="E204" s="95"/>
      <c r="F204" s="95"/>
      <c r="G204" s="257"/>
    </row>
    <row r="205" spans="1:7" ht="15.05">
      <c r="A205" s="126"/>
      <c r="B205" s="256"/>
      <c r="C205" s="95"/>
      <c r="D205" s="95"/>
      <c r="E205" s="95"/>
      <c r="F205" s="95"/>
      <c r="G205" s="257"/>
    </row>
    <row r="206" spans="1:7" ht="15.05">
      <c r="A206" s="126"/>
      <c r="B206" s="256"/>
      <c r="C206" s="95"/>
      <c r="D206" s="95"/>
      <c r="E206" s="95"/>
      <c r="F206" s="95"/>
      <c r="G206" s="257"/>
    </row>
    <row r="207" spans="1:7" ht="15.05">
      <c r="A207" s="126"/>
      <c r="B207" s="256"/>
      <c r="C207" s="95"/>
      <c r="D207" s="95"/>
      <c r="E207" s="95"/>
      <c r="F207" s="95"/>
      <c r="G207" s="257"/>
    </row>
    <row r="208" spans="1:7" ht="15.05">
      <c r="A208" s="126"/>
      <c r="B208" s="256"/>
      <c r="C208" s="95"/>
      <c r="D208" s="95"/>
      <c r="E208" s="95"/>
      <c r="F208" s="95"/>
      <c r="G208" s="257"/>
    </row>
    <row r="209" spans="1:7" ht="15.05">
      <c r="A209" s="126"/>
      <c r="B209" s="256"/>
      <c r="C209" s="95"/>
      <c r="D209" s="95"/>
      <c r="E209" s="95"/>
      <c r="F209" s="95"/>
      <c r="G209" s="257"/>
    </row>
    <row r="210" spans="1:7" ht="15.05">
      <c r="A210" s="126"/>
      <c r="B210" s="256"/>
      <c r="C210" s="95"/>
      <c r="D210" s="95"/>
      <c r="E210" s="95"/>
      <c r="F210" s="95"/>
      <c r="G210" s="257"/>
    </row>
    <row r="211" spans="1:7" ht="15.05">
      <c r="A211" s="126"/>
      <c r="B211" s="256"/>
      <c r="C211" s="95"/>
      <c r="D211" s="95"/>
      <c r="E211" s="95"/>
      <c r="F211" s="95"/>
      <c r="G211" s="257"/>
    </row>
    <row r="212" spans="1:7" ht="15.05">
      <c r="A212" s="126"/>
      <c r="B212" s="256"/>
      <c r="C212" s="95"/>
      <c r="D212" s="95"/>
      <c r="E212" s="95"/>
      <c r="F212" s="95"/>
      <c r="G212" s="257"/>
    </row>
    <row r="213" spans="1:7" ht="15.05">
      <c r="A213" s="126"/>
      <c r="B213" s="256"/>
      <c r="C213" s="95"/>
      <c r="D213" s="95"/>
      <c r="E213" s="95"/>
      <c r="F213" s="95"/>
      <c r="G213" s="257"/>
    </row>
    <row r="214" spans="1:7" ht="15.05">
      <c r="A214" s="126"/>
      <c r="B214" s="256"/>
      <c r="C214" s="95"/>
      <c r="D214" s="95"/>
      <c r="E214" s="95"/>
      <c r="F214" s="95"/>
      <c r="G214" s="257"/>
    </row>
    <row r="215" spans="1:7" ht="15.05">
      <c r="A215" s="126"/>
      <c r="B215" s="256"/>
      <c r="C215" s="95"/>
      <c r="D215" s="95"/>
      <c r="E215" s="95"/>
      <c r="F215" s="95"/>
      <c r="G215" s="257"/>
    </row>
    <row r="216" spans="1:7" ht="15.05">
      <c r="A216" s="126"/>
      <c r="B216" s="256"/>
      <c r="C216" s="95"/>
      <c r="D216" s="95"/>
      <c r="E216" s="95"/>
      <c r="F216" s="95"/>
      <c r="G216" s="257"/>
    </row>
    <row r="217" spans="1:7" ht="15.05">
      <c r="A217" s="126"/>
      <c r="B217" s="256"/>
      <c r="C217" s="95"/>
      <c r="D217" s="95"/>
      <c r="E217" s="95"/>
      <c r="F217" s="95"/>
      <c r="G217" s="257"/>
    </row>
    <row r="218" spans="1:7" ht="15.05">
      <c r="A218" s="126"/>
      <c r="B218" s="256"/>
      <c r="C218" s="95"/>
      <c r="D218" s="95"/>
      <c r="E218" s="95"/>
      <c r="F218" s="95"/>
      <c r="G218" s="257"/>
    </row>
    <row r="219" spans="1:7" ht="15.05">
      <c r="A219" s="126"/>
      <c r="B219" s="256"/>
      <c r="C219" s="95"/>
      <c r="D219" s="95"/>
      <c r="E219" s="95"/>
      <c r="F219" s="95"/>
      <c r="G219" s="257"/>
    </row>
    <row r="220" spans="1:7" ht="15.05">
      <c r="A220" s="126"/>
      <c r="B220" s="256"/>
      <c r="C220" s="95"/>
      <c r="D220" s="95"/>
      <c r="E220" s="95"/>
      <c r="F220" s="95"/>
      <c r="G220" s="257"/>
    </row>
    <row r="221" spans="1:7" ht="15.05">
      <c r="A221" s="126"/>
      <c r="B221" s="256"/>
      <c r="C221" s="95"/>
      <c r="D221" s="95"/>
      <c r="E221" s="95"/>
      <c r="F221" s="95"/>
      <c r="G221" s="257"/>
    </row>
    <row r="222" spans="1:7" ht="15.05">
      <c r="A222" s="126"/>
      <c r="B222" s="256"/>
      <c r="C222" s="95"/>
      <c r="D222" s="95"/>
      <c r="E222" s="95"/>
      <c r="F222" s="95"/>
      <c r="G222" s="257"/>
    </row>
    <row r="223" spans="1:7" ht="15.05">
      <c r="A223" s="126"/>
      <c r="B223" s="256"/>
      <c r="C223" s="95"/>
      <c r="D223" s="95"/>
      <c r="E223" s="95"/>
      <c r="F223" s="95"/>
      <c r="G223" s="257"/>
    </row>
    <row r="224" spans="1:7" ht="15.05">
      <c r="A224" s="126"/>
      <c r="B224" s="256"/>
      <c r="C224" s="95"/>
      <c r="D224" s="95"/>
      <c r="E224" s="95"/>
      <c r="F224" s="95"/>
      <c r="G224" s="257"/>
    </row>
    <row r="225" spans="1:7" ht="15.05">
      <c r="A225" s="126"/>
      <c r="B225" s="256"/>
      <c r="C225" s="95"/>
      <c r="D225" s="95"/>
      <c r="E225" s="95"/>
      <c r="F225" s="95"/>
      <c r="G225" s="257"/>
    </row>
    <row r="226" spans="1:7" ht="15.05">
      <c r="A226" s="126"/>
      <c r="B226" s="256"/>
      <c r="C226" s="95"/>
      <c r="D226" s="95"/>
      <c r="E226" s="95"/>
      <c r="F226" s="95"/>
      <c r="G226" s="257"/>
    </row>
    <row r="227" spans="1:7" ht="15.05">
      <c r="A227" s="126"/>
      <c r="B227" s="256"/>
      <c r="C227" s="95"/>
      <c r="D227" s="95"/>
      <c r="E227" s="95"/>
      <c r="F227" s="95"/>
      <c r="G227" s="257"/>
    </row>
    <row r="228" spans="1:7" ht="15.05">
      <c r="A228" s="126"/>
      <c r="B228" s="256"/>
      <c r="C228" s="95"/>
      <c r="D228" s="95"/>
      <c r="E228" s="95"/>
      <c r="F228" s="95"/>
      <c r="G228" s="257"/>
    </row>
    <row r="229" spans="1:7" ht="15.05">
      <c r="A229" s="126"/>
      <c r="B229" s="256"/>
      <c r="C229" s="95"/>
      <c r="D229" s="95"/>
      <c r="E229" s="95"/>
      <c r="F229" s="95"/>
      <c r="G229" s="257"/>
    </row>
    <row r="230" spans="1:7" ht="15.05">
      <c r="A230" s="126"/>
      <c r="B230" s="256"/>
      <c r="C230" s="95"/>
      <c r="D230" s="95"/>
      <c r="E230" s="95"/>
      <c r="F230" s="95"/>
      <c r="G230" s="257"/>
    </row>
    <row r="231" spans="1:7" ht="15.05">
      <c r="A231" s="126"/>
      <c r="B231" s="256"/>
      <c r="C231" s="95"/>
      <c r="D231" s="95"/>
      <c r="E231" s="95"/>
      <c r="F231" s="95"/>
      <c r="G231" s="257"/>
    </row>
    <row r="232" spans="1:7" ht="15.05">
      <c r="A232" s="126"/>
      <c r="B232" s="256"/>
      <c r="C232" s="95"/>
      <c r="D232" s="95"/>
      <c r="E232" s="95"/>
      <c r="F232" s="95"/>
      <c r="G232" s="257"/>
    </row>
    <row r="233" spans="1:7" ht="15.05">
      <c r="A233" s="126"/>
      <c r="B233" s="256"/>
      <c r="C233" s="95"/>
      <c r="D233" s="95"/>
      <c r="E233" s="95"/>
      <c r="F233" s="95"/>
      <c r="G233" s="257"/>
    </row>
    <row r="234" spans="1:7" ht="15.05">
      <c r="A234" s="126"/>
      <c r="B234" s="256"/>
      <c r="C234" s="95"/>
      <c r="D234" s="95"/>
      <c r="E234" s="95"/>
      <c r="F234" s="95"/>
      <c r="G234" s="257"/>
    </row>
    <row r="235" spans="1:7" ht="15.05">
      <c r="A235" s="126"/>
      <c r="B235" s="256"/>
      <c r="C235" s="95"/>
      <c r="D235" s="95"/>
      <c r="E235" s="95"/>
      <c r="F235" s="95"/>
      <c r="G235" s="257"/>
    </row>
    <row r="236" spans="1:7" ht="15.05">
      <c r="A236" s="126"/>
      <c r="B236" s="256"/>
      <c r="C236" s="95"/>
      <c r="D236" s="95"/>
      <c r="E236" s="95"/>
      <c r="F236" s="95"/>
      <c r="G236" s="257"/>
    </row>
    <row r="237" spans="1:7" ht="15.05">
      <c r="A237" s="126"/>
      <c r="B237" s="256"/>
      <c r="C237" s="95"/>
      <c r="D237" s="95"/>
      <c r="E237" s="95"/>
      <c r="F237" s="95"/>
      <c r="G237" s="257"/>
    </row>
    <row r="238" spans="1:7" ht="15.05">
      <c r="A238" s="126"/>
      <c r="B238" s="256"/>
      <c r="C238" s="95"/>
      <c r="D238" s="95"/>
      <c r="E238" s="95"/>
      <c r="F238" s="95"/>
      <c r="G238" s="257"/>
    </row>
    <row r="239" spans="1:7" ht="15.05">
      <c r="A239" s="126"/>
      <c r="B239" s="256"/>
      <c r="C239" s="95"/>
      <c r="D239" s="95"/>
      <c r="E239" s="95"/>
      <c r="F239" s="95"/>
      <c r="G239" s="257"/>
    </row>
    <row r="240" spans="1:7" ht="15.05">
      <c r="A240" s="126"/>
      <c r="B240" s="256"/>
      <c r="C240" s="95"/>
      <c r="D240" s="95"/>
      <c r="E240" s="95"/>
      <c r="F240" s="95"/>
      <c r="G240" s="257"/>
    </row>
    <row r="241" spans="1:7" ht="15.05">
      <c r="A241" s="126"/>
      <c r="B241" s="256"/>
      <c r="C241" s="95"/>
      <c r="D241" s="95"/>
      <c r="E241" s="95"/>
      <c r="F241" s="95"/>
      <c r="G241" s="257"/>
    </row>
    <row r="242" spans="1:7" ht="15.05">
      <c r="A242" s="126"/>
      <c r="B242" s="256"/>
      <c r="C242" s="95"/>
      <c r="D242" s="95"/>
      <c r="E242" s="95"/>
      <c r="F242" s="95"/>
      <c r="G242" s="257"/>
    </row>
    <row r="243" spans="1:7" ht="15.05">
      <c r="A243" s="126"/>
      <c r="B243" s="256"/>
      <c r="C243" s="95"/>
      <c r="D243" s="95"/>
      <c r="E243" s="95"/>
      <c r="F243" s="95"/>
      <c r="G243" s="257"/>
    </row>
    <row r="244" spans="1:7" ht="15.05">
      <c r="A244" s="126"/>
      <c r="B244" s="256"/>
      <c r="C244" s="95"/>
      <c r="D244" s="95"/>
      <c r="E244" s="95"/>
      <c r="F244" s="95"/>
      <c r="G244" s="257"/>
    </row>
    <row r="245" spans="1:7" ht="15.05">
      <c r="A245" s="126"/>
      <c r="B245" s="256"/>
      <c r="C245" s="95"/>
      <c r="D245" s="95"/>
      <c r="E245" s="95"/>
      <c r="F245" s="95"/>
      <c r="G245" s="257"/>
    </row>
    <row r="246" spans="1:7" ht="15.05">
      <c r="A246" s="126"/>
      <c r="B246" s="256"/>
      <c r="C246" s="95"/>
      <c r="D246" s="95"/>
      <c r="E246" s="95"/>
      <c r="F246" s="95"/>
      <c r="G246" s="257"/>
    </row>
    <row r="247" spans="1:7" ht="15.05">
      <c r="A247" s="126"/>
      <c r="B247" s="256"/>
      <c r="C247" s="95"/>
      <c r="D247" s="95"/>
      <c r="E247" s="95"/>
      <c r="F247" s="95"/>
      <c r="G247" s="257"/>
    </row>
    <row r="248" spans="1:7" ht="15.05">
      <c r="A248" s="126"/>
      <c r="B248" s="256"/>
      <c r="C248" s="95"/>
      <c r="D248" s="95"/>
      <c r="E248" s="95"/>
      <c r="F248" s="95"/>
      <c r="G248" s="257"/>
    </row>
    <row r="249" spans="1:7" ht="15.05">
      <c r="A249" s="126"/>
      <c r="B249" s="256"/>
      <c r="C249" s="95"/>
      <c r="D249" s="95"/>
      <c r="E249" s="95"/>
      <c r="F249" s="95"/>
      <c r="G249" s="257"/>
    </row>
    <row r="250" spans="1:7" ht="15.05">
      <c r="A250" s="126"/>
      <c r="B250" s="256"/>
      <c r="C250" s="95"/>
      <c r="D250" s="95"/>
      <c r="E250" s="95"/>
      <c r="F250" s="95"/>
      <c r="G250" s="257"/>
    </row>
    <row r="251" spans="1:7" ht="15.05">
      <c r="A251" s="126"/>
      <c r="B251" s="256"/>
      <c r="C251" s="95"/>
      <c r="D251" s="95"/>
      <c r="E251" s="95"/>
      <c r="F251" s="95"/>
      <c r="G251" s="257"/>
    </row>
    <row r="252" spans="1:7" ht="15.05">
      <c r="A252" s="126"/>
      <c r="B252" s="256"/>
      <c r="C252" s="95"/>
      <c r="D252" s="95"/>
      <c r="E252" s="95"/>
      <c r="F252" s="95"/>
      <c r="G252" s="257"/>
    </row>
    <row r="253" spans="1:7" ht="15.05">
      <c r="A253" s="126"/>
      <c r="B253" s="256"/>
      <c r="C253" s="95"/>
      <c r="D253" s="95"/>
      <c r="E253" s="95"/>
      <c r="F253" s="95"/>
      <c r="G253" s="257"/>
    </row>
    <row r="254" spans="1:7" ht="15.05">
      <c r="A254" s="126"/>
      <c r="B254" s="256"/>
      <c r="C254" s="95"/>
      <c r="D254" s="95"/>
      <c r="E254" s="95"/>
      <c r="F254" s="95"/>
      <c r="G254" s="257"/>
    </row>
    <row r="255" spans="1:7" ht="15.05">
      <c r="A255" s="126"/>
      <c r="B255" s="256"/>
      <c r="C255" s="95"/>
      <c r="D255" s="95"/>
      <c r="E255" s="95"/>
      <c r="F255" s="95"/>
      <c r="G255" s="257"/>
    </row>
    <row r="256" spans="1:7" ht="15.05">
      <c r="A256" s="126"/>
      <c r="B256" s="256"/>
      <c r="C256" s="95"/>
      <c r="D256" s="95"/>
      <c r="E256" s="95"/>
      <c r="F256" s="95"/>
      <c r="G256" s="257"/>
    </row>
    <row r="257" spans="1:7" ht="15.05">
      <c r="A257" s="126"/>
      <c r="B257" s="256"/>
      <c r="C257" s="95"/>
      <c r="D257" s="95"/>
      <c r="E257" s="95"/>
      <c r="F257" s="95"/>
      <c r="G257" s="257"/>
    </row>
    <row r="258" spans="1:7" ht="15.05">
      <c r="A258" s="126"/>
      <c r="B258" s="256"/>
      <c r="C258" s="95"/>
      <c r="D258" s="95"/>
      <c r="E258" s="95"/>
      <c r="F258" s="95"/>
      <c r="G258" s="257"/>
    </row>
    <row r="259" spans="1:7" ht="15.05">
      <c r="A259" s="126"/>
      <c r="B259" s="256"/>
      <c r="C259" s="95"/>
      <c r="D259" s="95"/>
      <c r="E259" s="95"/>
      <c r="F259" s="95"/>
      <c r="G259" s="257"/>
    </row>
    <row r="260" spans="1:7" ht="15.05">
      <c r="A260" s="126"/>
      <c r="B260" s="256"/>
      <c r="C260" s="95"/>
      <c r="D260" s="95"/>
      <c r="E260" s="95"/>
      <c r="F260" s="95"/>
      <c r="G260" s="257"/>
    </row>
    <row r="261" spans="1:7" ht="15.05">
      <c r="A261" s="126"/>
      <c r="B261" s="256"/>
      <c r="C261" s="95"/>
      <c r="D261" s="95"/>
      <c r="E261" s="95"/>
      <c r="F261" s="95"/>
      <c r="G261" s="257"/>
    </row>
    <row r="262" spans="1:7" ht="15.05">
      <c r="A262" s="126"/>
      <c r="B262" s="256"/>
      <c r="C262" s="95"/>
      <c r="D262" s="95"/>
      <c r="E262" s="95"/>
      <c r="F262" s="95"/>
      <c r="G262" s="257"/>
    </row>
    <row r="263" spans="1:7" ht="15.05">
      <c r="A263" s="126"/>
      <c r="B263" s="256"/>
      <c r="C263" s="95"/>
      <c r="D263" s="95"/>
      <c r="E263" s="95"/>
      <c r="F263" s="95"/>
      <c r="G263" s="257"/>
    </row>
    <row r="264" spans="1:7" ht="15.05">
      <c r="A264" s="126"/>
      <c r="B264" s="256"/>
      <c r="C264" s="95"/>
      <c r="D264" s="95"/>
      <c r="E264" s="95"/>
      <c r="F264" s="95"/>
      <c r="G264" s="257"/>
    </row>
    <row r="265" spans="1:7" ht="15.05">
      <c r="A265" s="126"/>
      <c r="B265" s="256"/>
      <c r="C265" s="95"/>
      <c r="D265" s="95"/>
      <c r="E265" s="95"/>
      <c r="F265" s="95"/>
      <c r="G265" s="257"/>
    </row>
    <row r="266" spans="1:7" ht="15.05">
      <c r="A266" s="126"/>
      <c r="B266" s="256"/>
      <c r="C266" s="95"/>
      <c r="D266" s="95"/>
      <c r="E266" s="95"/>
      <c r="F266" s="95"/>
      <c r="G266" s="257"/>
    </row>
    <row r="267" spans="1:7" ht="15.05">
      <c r="A267" s="126"/>
      <c r="B267" s="256"/>
      <c r="C267" s="95"/>
      <c r="D267" s="95"/>
      <c r="E267" s="95"/>
      <c r="F267" s="95"/>
      <c r="G267" s="257"/>
    </row>
    <row r="268" spans="1:7" ht="15.05">
      <c r="A268" s="126"/>
      <c r="B268" s="256"/>
      <c r="C268" s="95"/>
      <c r="D268" s="95"/>
      <c r="E268" s="95"/>
      <c r="F268" s="95"/>
      <c r="G268" s="257"/>
    </row>
    <row r="269" spans="1:7" ht="15.05">
      <c r="A269" s="126"/>
      <c r="B269" s="256"/>
      <c r="C269" s="95"/>
      <c r="D269" s="95"/>
      <c r="E269" s="95"/>
      <c r="F269" s="95"/>
      <c r="G269" s="257"/>
    </row>
    <row r="270" spans="1:7" ht="15.05">
      <c r="A270" s="126"/>
      <c r="B270" s="256"/>
      <c r="C270" s="95"/>
      <c r="D270" s="95"/>
      <c r="E270" s="95"/>
      <c r="F270" s="95"/>
      <c r="G270" s="257"/>
    </row>
    <row r="271" spans="1:7" ht="15.05">
      <c r="A271" s="126"/>
      <c r="B271" s="256"/>
      <c r="C271" s="95"/>
      <c r="D271" s="95"/>
      <c r="E271" s="95"/>
      <c r="F271" s="95"/>
      <c r="G271" s="257"/>
    </row>
    <row r="272" spans="1:7" ht="15.05">
      <c r="A272" s="126"/>
      <c r="B272" s="256"/>
      <c r="C272" s="95"/>
      <c r="D272" s="95"/>
      <c r="E272" s="95"/>
      <c r="F272" s="95"/>
      <c r="G272" s="257"/>
    </row>
    <row r="273" spans="1:7" ht="15.05">
      <c r="A273" s="126"/>
      <c r="B273" s="256"/>
      <c r="C273" s="95"/>
      <c r="D273" s="95"/>
      <c r="E273" s="95"/>
      <c r="F273" s="95"/>
      <c r="G273" s="257"/>
    </row>
    <row r="274" spans="1:7" ht="15.05">
      <c r="A274" s="126"/>
      <c r="B274" s="256"/>
      <c r="C274" s="95"/>
      <c r="D274" s="95"/>
      <c r="E274" s="95"/>
      <c r="F274" s="95"/>
      <c r="G274" s="257"/>
    </row>
    <row r="275" spans="1:7" ht="15.05">
      <c r="A275" s="126"/>
      <c r="B275" s="256"/>
      <c r="C275" s="95"/>
      <c r="D275" s="95"/>
      <c r="E275" s="95"/>
      <c r="F275" s="95"/>
      <c r="G275" s="257"/>
    </row>
    <row r="276" spans="1:7" ht="15.05">
      <c r="A276" s="126"/>
      <c r="B276" s="256"/>
      <c r="C276" s="95"/>
      <c r="D276" s="95"/>
      <c r="E276" s="95"/>
      <c r="F276" s="95"/>
      <c r="G276" s="257"/>
    </row>
    <row r="277" spans="1:7" ht="15.05">
      <c r="A277" s="126"/>
      <c r="B277" s="256"/>
      <c r="C277" s="95"/>
      <c r="D277" s="95"/>
      <c r="E277" s="95"/>
      <c r="F277" s="95"/>
      <c r="G277" s="257"/>
    </row>
    <row r="278" spans="1:7" ht="15.05">
      <c r="A278" s="126"/>
      <c r="B278" s="256"/>
      <c r="C278" s="95"/>
      <c r="D278" s="95"/>
      <c r="E278" s="95"/>
      <c r="F278" s="95"/>
      <c r="G278" s="257"/>
    </row>
    <row r="279" spans="1:7" ht="15.05">
      <c r="A279" s="126"/>
      <c r="B279" s="256"/>
      <c r="C279" s="95"/>
      <c r="D279" s="95"/>
      <c r="E279" s="95"/>
      <c r="F279" s="95"/>
      <c r="G279" s="257"/>
    </row>
    <row r="280" spans="1:7" ht="15.05">
      <c r="A280" s="126"/>
      <c r="B280" s="256"/>
      <c r="C280" s="95"/>
      <c r="D280" s="95"/>
      <c r="E280" s="95"/>
      <c r="F280" s="95"/>
      <c r="G280" s="257"/>
    </row>
    <row r="281" spans="1:7" ht="15.05">
      <c r="A281" s="126"/>
      <c r="B281" s="256"/>
      <c r="C281" s="95"/>
      <c r="D281" s="95"/>
      <c r="E281" s="95"/>
      <c r="F281" s="95"/>
      <c r="G281" s="257"/>
    </row>
    <row r="282" spans="1:7" ht="15.05">
      <c r="A282" s="126"/>
      <c r="B282" s="256"/>
      <c r="C282" s="95"/>
      <c r="D282" s="95"/>
      <c r="E282" s="95"/>
      <c r="F282" s="95"/>
      <c r="G282" s="257"/>
    </row>
    <row r="283" spans="1:7" ht="15.05">
      <c r="A283" s="126"/>
      <c r="B283" s="256"/>
      <c r="C283" s="95"/>
      <c r="D283" s="95"/>
      <c r="E283" s="95"/>
      <c r="F283" s="95"/>
      <c r="G283" s="257"/>
    </row>
    <row r="284" spans="1:7" ht="15.05">
      <c r="A284" s="126"/>
      <c r="B284" s="256"/>
      <c r="C284" s="95"/>
      <c r="D284" s="95"/>
      <c r="E284" s="95"/>
      <c r="F284" s="95"/>
      <c r="G284" s="257"/>
    </row>
    <row r="285" spans="1:7" ht="15.05">
      <c r="A285" s="126"/>
      <c r="B285" s="256"/>
      <c r="C285" s="95"/>
      <c r="D285" s="95"/>
      <c r="E285" s="95"/>
      <c r="F285" s="95"/>
      <c r="G285" s="257"/>
    </row>
    <row r="286" spans="1:7" ht="15.05">
      <c r="A286" s="126"/>
      <c r="B286" s="256"/>
      <c r="C286" s="95"/>
      <c r="D286" s="95"/>
      <c r="E286" s="95"/>
      <c r="F286" s="95"/>
      <c r="G286" s="257"/>
    </row>
    <row r="287" spans="1:7" ht="15.05">
      <c r="A287" s="126"/>
      <c r="B287" s="256"/>
      <c r="C287" s="95"/>
      <c r="D287" s="95"/>
      <c r="E287" s="95"/>
      <c r="F287" s="95"/>
      <c r="G287" s="257"/>
    </row>
    <row r="288" spans="1:7" ht="15.05">
      <c r="A288" s="126"/>
      <c r="B288" s="256"/>
      <c r="C288" s="95"/>
      <c r="D288" s="95"/>
      <c r="E288" s="95"/>
      <c r="F288" s="95"/>
      <c r="G288" s="257"/>
    </row>
    <row r="289" spans="1:7" ht="15.05">
      <c r="A289" s="126"/>
      <c r="B289" s="256"/>
      <c r="C289" s="95"/>
      <c r="D289" s="95"/>
      <c r="E289" s="95"/>
      <c r="F289" s="95"/>
      <c r="G289" s="257"/>
    </row>
    <row r="290" spans="1:7" ht="15.05">
      <c r="A290" s="126"/>
      <c r="B290" s="256"/>
      <c r="C290" s="95"/>
      <c r="D290" s="95"/>
      <c r="E290" s="95"/>
      <c r="F290" s="95"/>
      <c r="G290" s="257"/>
    </row>
    <row r="291" spans="1:7" ht="15.05">
      <c r="A291" s="126"/>
      <c r="B291" s="256"/>
      <c r="C291" s="95"/>
      <c r="D291" s="95"/>
      <c r="E291" s="95"/>
      <c r="F291" s="95"/>
      <c r="G291" s="257"/>
    </row>
    <row r="292" spans="1:7" ht="15.05">
      <c r="A292" s="126"/>
      <c r="B292" s="256"/>
      <c r="C292" s="95"/>
      <c r="D292" s="95"/>
      <c r="E292" s="95"/>
      <c r="F292" s="95"/>
      <c r="G292" s="257"/>
    </row>
    <row r="293" spans="1:7" ht="15.05">
      <c r="A293" s="126"/>
      <c r="B293" s="256"/>
      <c r="C293" s="95"/>
      <c r="D293" s="95"/>
      <c r="E293" s="95"/>
      <c r="F293" s="95"/>
      <c r="G293" s="257"/>
    </row>
    <row r="294" spans="1:7" ht="15.05">
      <c r="A294" s="126"/>
      <c r="B294" s="256"/>
      <c r="C294" s="95"/>
      <c r="D294" s="95"/>
      <c r="E294" s="95"/>
      <c r="F294" s="95"/>
      <c r="G294" s="257"/>
    </row>
    <row r="295" spans="1:7" ht="15.05">
      <c r="A295" s="126"/>
      <c r="B295" s="256"/>
      <c r="C295" s="95"/>
      <c r="D295" s="95"/>
      <c r="E295" s="95"/>
      <c r="F295" s="95"/>
      <c r="G295" s="257"/>
    </row>
    <row r="296" spans="1:7" ht="15.05">
      <c r="A296" s="126"/>
      <c r="B296" s="256"/>
      <c r="C296" s="95"/>
      <c r="D296" s="95"/>
      <c r="E296" s="95"/>
      <c r="F296" s="95"/>
      <c r="G296" s="257"/>
    </row>
    <row r="297" spans="1:7" ht="15.05">
      <c r="A297" s="126"/>
      <c r="B297" s="256"/>
      <c r="C297" s="95"/>
      <c r="D297" s="95"/>
      <c r="E297" s="95"/>
      <c r="F297" s="95"/>
      <c r="G297" s="257"/>
    </row>
    <row r="298" spans="1:7" ht="15.05">
      <c r="A298" s="126"/>
      <c r="B298" s="256"/>
      <c r="C298" s="95"/>
      <c r="D298" s="95"/>
      <c r="E298" s="95"/>
      <c r="F298" s="95"/>
      <c r="G298" s="257"/>
    </row>
    <row r="299" spans="1:7" ht="15.05">
      <c r="A299" s="126"/>
      <c r="B299" s="256"/>
      <c r="C299" s="95"/>
      <c r="D299" s="95"/>
      <c r="E299" s="95"/>
      <c r="F299" s="95"/>
      <c r="G299" s="257"/>
    </row>
    <row r="300" spans="1:7" ht="15.05">
      <c r="A300" s="126"/>
      <c r="B300" s="256"/>
      <c r="C300" s="95"/>
      <c r="D300" s="95"/>
      <c r="E300" s="95"/>
      <c r="F300" s="95"/>
      <c r="G300" s="257"/>
    </row>
    <row r="301" spans="1:7" ht="15.05">
      <c r="A301" s="126"/>
      <c r="B301" s="256"/>
      <c r="C301" s="95"/>
      <c r="D301" s="95"/>
      <c r="E301" s="95"/>
      <c r="F301" s="95"/>
      <c r="G301" s="257"/>
    </row>
    <row r="302" spans="1:7" ht="15.05">
      <c r="A302" s="126"/>
      <c r="B302" s="256"/>
      <c r="C302" s="95"/>
      <c r="D302" s="95"/>
      <c r="E302" s="95"/>
      <c r="F302" s="95"/>
      <c r="G302" s="257"/>
    </row>
    <row r="303" spans="1:7" ht="15.05">
      <c r="A303" s="126"/>
      <c r="B303" s="256"/>
      <c r="C303" s="95"/>
      <c r="D303" s="95"/>
      <c r="E303" s="95"/>
      <c r="F303" s="95"/>
      <c r="G303" s="257"/>
    </row>
    <row r="304" spans="1:7" ht="15.05">
      <c r="A304" s="126"/>
      <c r="B304" s="256"/>
      <c r="C304" s="95"/>
      <c r="D304" s="95"/>
      <c r="E304" s="95"/>
      <c r="F304" s="95"/>
      <c r="G304" s="257"/>
    </row>
    <row r="305" spans="1:7" ht="15.05">
      <c r="A305" s="126"/>
      <c r="B305" s="256"/>
      <c r="C305" s="95"/>
      <c r="D305" s="95"/>
      <c r="E305" s="95"/>
      <c r="F305" s="95"/>
      <c r="G305" s="257"/>
    </row>
    <row r="306" spans="1:7" ht="15.05">
      <c r="A306" s="126"/>
      <c r="B306" s="256"/>
      <c r="C306" s="95"/>
      <c r="D306" s="95"/>
      <c r="E306" s="95"/>
      <c r="F306" s="95"/>
      <c r="G306" s="257"/>
    </row>
    <row r="307" spans="1:7" ht="15.05">
      <c r="A307" s="126"/>
      <c r="B307" s="256"/>
      <c r="C307" s="95"/>
      <c r="D307" s="95"/>
      <c r="E307" s="95"/>
      <c r="F307" s="95"/>
      <c r="G307" s="257"/>
    </row>
    <row r="308" spans="1:7" ht="15.05">
      <c r="A308" s="126"/>
      <c r="B308" s="256"/>
      <c r="C308" s="95"/>
      <c r="D308" s="95"/>
      <c r="E308" s="95"/>
      <c r="F308" s="95"/>
      <c r="G308" s="257"/>
    </row>
    <row r="309" spans="1:7" ht="15.05">
      <c r="A309" s="126"/>
      <c r="B309" s="256"/>
      <c r="C309" s="95"/>
      <c r="D309" s="95"/>
      <c r="E309" s="95"/>
      <c r="F309" s="95"/>
      <c r="G309" s="257"/>
    </row>
    <row r="310" spans="1:7" ht="15.05">
      <c r="A310" s="126"/>
      <c r="B310" s="256"/>
      <c r="C310" s="95"/>
      <c r="D310" s="95"/>
      <c r="E310" s="95"/>
      <c r="F310" s="95"/>
      <c r="G310" s="257"/>
    </row>
    <row r="311" spans="1:7" ht="15.05">
      <c r="A311" s="126"/>
      <c r="B311" s="256"/>
      <c r="C311" s="95"/>
      <c r="D311" s="95"/>
      <c r="E311" s="95"/>
      <c r="F311" s="95"/>
      <c r="G311" s="257"/>
    </row>
    <row r="312" spans="1:7" ht="15.05">
      <c r="A312" s="126"/>
      <c r="B312" s="256"/>
      <c r="C312" s="95"/>
      <c r="D312" s="95"/>
      <c r="E312" s="95"/>
      <c r="F312" s="95"/>
      <c r="G312" s="257"/>
    </row>
    <row r="313" spans="1:7" ht="15.05">
      <c r="A313" s="126"/>
      <c r="B313" s="256"/>
      <c r="C313" s="95"/>
      <c r="D313" s="95"/>
      <c r="E313" s="95"/>
      <c r="F313" s="95"/>
      <c r="G313" s="257"/>
    </row>
    <row r="314" spans="1:7" ht="15.05">
      <c r="A314" s="126"/>
      <c r="B314" s="256"/>
      <c r="C314" s="95"/>
      <c r="D314" s="95"/>
      <c r="E314" s="95"/>
      <c r="F314" s="95"/>
      <c r="G314" s="257"/>
    </row>
    <row r="315" spans="1:7" ht="15.05">
      <c r="A315" s="126"/>
      <c r="B315" s="256"/>
      <c r="C315" s="95"/>
      <c r="D315" s="95"/>
      <c r="E315" s="95"/>
      <c r="F315" s="95"/>
      <c r="G315" s="257"/>
    </row>
    <row r="316" spans="1:7" ht="15.05">
      <c r="A316" s="126"/>
      <c r="B316" s="256"/>
      <c r="C316" s="95"/>
      <c r="D316" s="95"/>
      <c r="E316" s="95"/>
      <c r="F316" s="95"/>
      <c r="G316" s="257"/>
    </row>
    <row r="317" spans="1:7" ht="15.05">
      <c r="A317" s="126"/>
      <c r="B317" s="256"/>
      <c r="C317" s="95"/>
      <c r="D317" s="95"/>
      <c r="E317" s="95"/>
      <c r="F317" s="95"/>
      <c r="G317" s="257"/>
    </row>
    <row r="318" spans="1:7" ht="15.05">
      <c r="A318" s="126"/>
      <c r="B318" s="256"/>
      <c r="C318" s="95"/>
      <c r="D318" s="95"/>
      <c r="E318" s="95"/>
      <c r="F318" s="95"/>
      <c r="G318" s="257"/>
    </row>
    <row r="319" spans="1:7" ht="15.05">
      <c r="A319" s="126"/>
      <c r="B319" s="256"/>
      <c r="C319" s="95"/>
      <c r="D319" s="95"/>
      <c r="E319" s="95"/>
      <c r="F319" s="95"/>
      <c r="G319" s="257"/>
    </row>
    <row r="320" spans="1:7" ht="15.05">
      <c r="A320" s="126"/>
      <c r="B320" s="256"/>
      <c r="C320" s="95"/>
      <c r="D320" s="95"/>
      <c r="E320" s="95"/>
      <c r="F320" s="95"/>
      <c r="G320" s="257"/>
    </row>
    <row r="321" spans="1:7" ht="15.05">
      <c r="A321" s="126"/>
      <c r="B321" s="256"/>
      <c r="C321" s="95"/>
      <c r="D321" s="95"/>
      <c r="E321" s="95"/>
      <c r="F321" s="95"/>
      <c r="G321" s="257"/>
    </row>
    <row r="322" spans="1:7" ht="15.05">
      <c r="A322" s="126"/>
      <c r="B322" s="256"/>
      <c r="C322" s="95"/>
      <c r="D322" s="95"/>
      <c r="E322" s="95"/>
      <c r="F322" s="95"/>
      <c r="G322" s="257"/>
    </row>
    <row r="323" spans="1:7" ht="15.05">
      <c r="A323" s="126"/>
      <c r="B323" s="256"/>
      <c r="C323" s="95"/>
      <c r="D323" s="95"/>
      <c r="E323" s="95"/>
      <c r="F323" s="95"/>
      <c r="G323" s="257"/>
    </row>
    <row r="324" spans="1:7" ht="15.05">
      <c r="A324" s="126"/>
      <c r="B324" s="256"/>
      <c r="C324" s="95"/>
      <c r="D324" s="95"/>
      <c r="E324" s="95"/>
      <c r="F324" s="95"/>
      <c r="G324" s="257"/>
    </row>
    <row r="325" spans="1:7" ht="15.05">
      <c r="A325" s="126"/>
      <c r="B325" s="256"/>
      <c r="C325" s="95"/>
      <c r="D325" s="95"/>
      <c r="E325" s="95"/>
      <c r="F325" s="95"/>
      <c r="G325" s="257"/>
    </row>
    <row r="326" spans="1:7" ht="15.05">
      <c r="A326" s="126"/>
      <c r="B326" s="256"/>
      <c r="C326" s="95"/>
      <c r="D326" s="95"/>
      <c r="E326" s="95"/>
      <c r="F326" s="95"/>
      <c r="G326" s="257"/>
    </row>
    <row r="327" spans="1:7" ht="15.05">
      <c r="A327" s="126"/>
      <c r="B327" s="256"/>
      <c r="C327" s="95"/>
      <c r="D327" s="95"/>
      <c r="E327" s="95"/>
      <c r="F327" s="95"/>
      <c r="G327" s="257"/>
    </row>
    <row r="328" spans="1:7" ht="15.05">
      <c r="A328" s="126"/>
      <c r="B328" s="256"/>
      <c r="C328" s="95"/>
      <c r="D328" s="95"/>
      <c r="E328" s="95"/>
      <c r="F328" s="95"/>
      <c r="G328" s="257"/>
    </row>
    <row r="329" spans="1:7" ht="15.05">
      <c r="A329" s="126"/>
      <c r="B329" s="256"/>
      <c r="C329" s="95"/>
      <c r="D329" s="95"/>
      <c r="E329" s="95"/>
      <c r="F329" s="95"/>
      <c r="G329" s="257"/>
    </row>
    <row r="330" spans="1:7" ht="15.05">
      <c r="A330" s="126"/>
      <c r="B330" s="256"/>
      <c r="C330" s="95"/>
      <c r="D330" s="95"/>
      <c r="E330" s="95"/>
      <c r="F330" s="95"/>
      <c r="G330" s="257"/>
    </row>
    <row r="331" spans="1:7" ht="15.05">
      <c r="A331" s="126"/>
      <c r="B331" s="256"/>
      <c r="C331" s="95"/>
      <c r="D331" s="95"/>
      <c r="E331" s="95"/>
      <c r="F331" s="95"/>
      <c r="G331" s="257"/>
    </row>
    <row r="332" spans="1:7" ht="15.05">
      <c r="A332" s="126"/>
      <c r="B332" s="256"/>
      <c r="C332" s="95"/>
      <c r="D332" s="95"/>
      <c r="E332" s="95"/>
      <c r="F332" s="95"/>
      <c r="G332" s="257"/>
    </row>
    <row r="333" spans="1:7" ht="15.05">
      <c r="A333" s="126"/>
      <c r="B333" s="256"/>
      <c r="C333" s="95"/>
      <c r="D333" s="95"/>
      <c r="E333" s="95"/>
      <c r="F333" s="95"/>
      <c r="G333" s="257"/>
    </row>
    <row r="334" spans="1:7" ht="15.05">
      <c r="A334" s="126"/>
      <c r="B334" s="256"/>
      <c r="C334" s="95"/>
      <c r="D334" s="95"/>
      <c r="E334" s="95"/>
      <c r="F334" s="95"/>
      <c r="G334" s="257"/>
    </row>
    <row r="335" spans="1:7" ht="15.05">
      <c r="A335" s="126"/>
      <c r="B335" s="256"/>
      <c r="C335" s="95"/>
      <c r="D335" s="95"/>
      <c r="E335" s="95"/>
      <c r="F335" s="95"/>
      <c r="G335" s="257"/>
    </row>
    <row r="336" spans="1:7" ht="15.05">
      <c r="A336" s="126"/>
      <c r="B336" s="256"/>
      <c r="C336" s="95"/>
      <c r="D336" s="95"/>
      <c r="E336" s="95"/>
      <c r="F336" s="95"/>
      <c r="G336" s="257"/>
    </row>
    <row r="337" spans="1:7" ht="15.05">
      <c r="A337" s="126"/>
      <c r="B337" s="256"/>
      <c r="C337" s="95"/>
      <c r="D337" s="95"/>
      <c r="E337" s="95"/>
      <c r="F337" s="95"/>
      <c r="G337" s="257"/>
    </row>
    <row r="338" spans="1:7" ht="15.05">
      <c r="A338" s="126"/>
      <c r="B338" s="256"/>
      <c r="C338" s="95"/>
      <c r="D338" s="95"/>
      <c r="E338" s="95"/>
      <c r="F338" s="95"/>
      <c r="G338" s="257"/>
    </row>
    <row r="339" spans="1:7" ht="15.05">
      <c r="A339" s="126"/>
      <c r="B339" s="256"/>
      <c r="C339" s="95"/>
      <c r="D339" s="95"/>
      <c r="E339" s="95"/>
      <c r="F339" s="95"/>
      <c r="G339" s="257"/>
    </row>
    <row r="340" spans="1:7" ht="15.05">
      <c r="A340" s="126"/>
      <c r="B340" s="256"/>
      <c r="C340" s="95"/>
      <c r="D340" s="95"/>
      <c r="E340" s="95"/>
      <c r="F340" s="95"/>
      <c r="G340" s="257"/>
    </row>
    <row r="341" spans="1:7" ht="15.05">
      <c r="A341" s="126"/>
      <c r="B341" s="256"/>
      <c r="C341" s="95"/>
      <c r="D341" s="95"/>
      <c r="E341" s="95"/>
      <c r="F341" s="95"/>
      <c r="G341" s="257"/>
    </row>
    <row r="342" spans="1:7" ht="15.05">
      <c r="A342" s="126"/>
      <c r="B342" s="256"/>
      <c r="C342" s="95"/>
      <c r="D342" s="95"/>
      <c r="E342" s="95"/>
      <c r="F342" s="95"/>
      <c r="G342" s="257"/>
    </row>
    <row r="343" spans="1:7" ht="15.05">
      <c r="A343" s="126"/>
      <c r="B343" s="256"/>
      <c r="C343" s="95"/>
      <c r="D343" s="95"/>
      <c r="E343" s="95"/>
      <c r="F343" s="95"/>
      <c r="G343" s="257"/>
    </row>
    <row r="344" spans="1:7" ht="15.05">
      <c r="A344" s="126"/>
      <c r="B344" s="256"/>
      <c r="C344" s="95"/>
      <c r="D344" s="95"/>
      <c r="E344" s="95"/>
      <c r="F344" s="95"/>
      <c r="G344" s="257"/>
    </row>
    <row r="345" spans="1:7" ht="15.05">
      <c r="A345" s="126"/>
      <c r="B345" s="256"/>
      <c r="C345" s="95"/>
      <c r="D345" s="95"/>
      <c r="E345" s="95"/>
      <c r="F345" s="95"/>
      <c r="G345" s="257"/>
    </row>
    <row r="346" spans="1:7" ht="15.05">
      <c r="A346" s="126"/>
      <c r="B346" s="256"/>
      <c r="C346" s="95"/>
      <c r="D346" s="95"/>
      <c r="E346" s="95"/>
      <c r="F346" s="95"/>
      <c r="G346" s="257"/>
    </row>
    <row r="347" spans="1:7" ht="15.05">
      <c r="A347" s="126"/>
      <c r="B347" s="256"/>
      <c r="C347" s="95"/>
      <c r="D347" s="95"/>
      <c r="E347" s="95"/>
      <c r="F347" s="95"/>
      <c r="G347" s="257"/>
    </row>
    <row r="348" spans="1:7" ht="15.05">
      <c r="A348" s="126"/>
      <c r="B348" s="256"/>
      <c r="C348" s="95"/>
      <c r="D348" s="95"/>
      <c r="E348" s="95"/>
      <c r="F348" s="95"/>
      <c r="G348" s="257"/>
    </row>
    <row r="349" spans="1:7" ht="15.05">
      <c r="A349" s="126"/>
      <c r="B349" s="256"/>
      <c r="C349" s="95"/>
      <c r="D349" s="95"/>
      <c r="E349" s="95"/>
      <c r="F349" s="95"/>
      <c r="G349" s="257"/>
    </row>
    <row r="350" spans="1:7" ht="15.05">
      <c r="A350" s="126"/>
      <c r="B350" s="256"/>
      <c r="C350" s="95"/>
      <c r="D350" s="95"/>
      <c r="E350" s="95"/>
      <c r="F350" s="95"/>
      <c r="G350" s="257"/>
    </row>
    <row r="351" spans="1:7" ht="15.05">
      <c r="A351" s="126"/>
      <c r="B351" s="256"/>
      <c r="C351" s="95"/>
      <c r="D351" s="95"/>
      <c r="E351" s="95"/>
      <c r="F351" s="95"/>
      <c r="G351" s="257"/>
    </row>
    <row r="352" spans="1:7" ht="15.05">
      <c r="A352" s="126"/>
      <c r="B352" s="256"/>
      <c r="C352" s="95"/>
      <c r="D352" s="95"/>
      <c r="E352" s="95"/>
      <c r="F352" s="95"/>
      <c r="G352" s="257"/>
    </row>
    <row r="353" spans="1:7" ht="15.05">
      <c r="A353" s="126"/>
      <c r="B353" s="256"/>
      <c r="C353" s="95"/>
      <c r="D353" s="95"/>
      <c r="E353" s="95"/>
      <c r="F353" s="95"/>
      <c r="G353" s="257"/>
    </row>
    <row r="354" spans="1:7" ht="15.05">
      <c r="A354" s="126"/>
      <c r="B354" s="256"/>
      <c r="C354" s="95"/>
      <c r="D354" s="95"/>
      <c r="E354" s="95"/>
      <c r="F354" s="95"/>
      <c r="G354" s="257"/>
    </row>
    <row r="355" spans="1:7" ht="15.05">
      <c r="A355" s="126"/>
      <c r="B355" s="256"/>
      <c r="C355" s="95"/>
      <c r="D355" s="95"/>
      <c r="E355" s="95"/>
      <c r="F355" s="95"/>
      <c r="G355" s="257"/>
    </row>
    <row r="356" spans="1:7" ht="15.05">
      <c r="A356" s="126"/>
      <c r="B356" s="256"/>
      <c r="C356" s="95"/>
      <c r="D356" s="95"/>
      <c r="E356" s="95"/>
      <c r="F356" s="95"/>
      <c r="G356" s="257"/>
    </row>
    <row r="357" spans="1:7" ht="15.05">
      <c r="A357" s="126"/>
      <c r="B357" s="256"/>
      <c r="C357" s="95"/>
      <c r="D357" s="95"/>
      <c r="E357" s="95"/>
      <c r="F357" s="95"/>
      <c r="G357" s="257"/>
    </row>
    <row r="358" spans="1:7" ht="15.05">
      <c r="A358" s="126"/>
      <c r="B358" s="256"/>
      <c r="C358" s="95"/>
      <c r="D358" s="95"/>
      <c r="E358" s="95"/>
      <c r="F358" s="95"/>
      <c r="G358" s="257"/>
    </row>
    <row r="359" spans="1:7" ht="15.05">
      <c r="A359" s="126"/>
      <c r="B359" s="256"/>
      <c r="C359" s="95"/>
      <c r="D359" s="95"/>
      <c r="E359" s="95"/>
      <c r="F359" s="95"/>
      <c r="G359" s="257"/>
    </row>
    <row r="360" spans="1:7" ht="15.05">
      <c r="A360" s="126"/>
      <c r="B360" s="256"/>
      <c r="C360" s="95"/>
      <c r="D360" s="95"/>
      <c r="E360" s="95"/>
      <c r="F360" s="95"/>
      <c r="G360" s="257"/>
    </row>
    <row r="361" spans="1:7" ht="15.05">
      <c r="A361" s="126"/>
      <c r="B361" s="256"/>
      <c r="C361" s="95"/>
      <c r="D361" s="95"/>
      <c r="E361" s="95"/>
      <c r="F361" s="95"/>
      <c r="G361" s="257"/>
    </row>
    <row r="362" spans="1:7" ht="15.05">
      <c r="A362" s="126"/>
      <c r="B362" s="256"/>
      <c r="C362" s="95"/>
      <c r="D362" s="95"/>
      <c r="E362" s="95"/>
      <c r="F362" s="95"/>
      <c r="G362" s="257"/>
    </row>
    <row r="363" spans="1:7" ht="15.05">
      <c r="A363" s="126"/>
      <c r="B363" s="256"/>
      <c r="C363" s="95"/>
      <c r="D363" s="95"/>
      <c r="E363" s="95"/>
      <c r="F363" s="95"/>
      <c r="G363" s="257"/>
    </row>
    <row r="364" spans="1:7" ht="15.05">
      <c r="A364" s="126"/>
      <c r="B364" s="256"/>
      <c r="C364" s="95"/>
      <c r="D364" s="95"/>
      <c r="E364" s="95"/>
      <c r="F364" s="95"/>
      <c r="G364" s="257"/>
    </row>
    <row r="365" spans="1:7" ht="15.05">
      <c r="A365" s="126"/>
      <c r="B365" s="256"/>
      <c r="C365" s="95"/>
      <c r="D365" s="95"/>
      <c r="E365" s="95"/>
      <c r="F365" s="95"/>
      <c r="G365" s="257"/>
    </row>
    <row r="366" spans="1:7" ht="15.05">
      <c r="A366" s="126"/>
      <c r="B366" s="256"/>
      <c r="C366" s="95"/>
      <c r="D366" s="95"/>
      <c r="E366" s="95"/>
      <c r="F366" s="95"/>
      <c r="G366" s="257"/>
    </row>
    <row r="367" spans="1:7" ht="15.05">
      <c r="A367" s="126"/>
      <c r="B367" s="256"/>
      <c r="C367" s="95"/>
      <c r="D367" s="95"/>
      <c r="E367" s="95"/>
      <c r="F367" s="95"/>
      <c r="G367" s="257"/>
    </row>
    <row r="368" spans="1:7" ht="15.05">
      <c r="A368" s="126"/>
      <c r="B368" s="256"/>
      <c r="C368" s="95"/>
      <c r="D368" s="95"/>
      <c r="E368" s="95"/>
      <c r="F368" s="95"/>
      <c r="G368" s="257"/>
    </row>
    <row r="369" spans="1:7" ht="15.05">
      <c r="A369" s="126"/>
      <c r="B369" s="256"/>
      <c r="C369" s="95"/>
      <c r="D369" s="95"/>
      <c r="E369" s="95"/>
      <c r="F369" s="95"/>
      <c r="G369" s="257"/>
    </row>
    <row r="370" spans="1:7" ht="15.05">
      <c r="A370" s="126"/>
      <c r="B370" s="256"/>
      <c r="C370" s="95"/>
      <c r="D370" s="95"/>
      <c r="E370" s="95"/>
      <c r="F370" s="95"/>
      <c r="G370" s="257"/>
    </row>
    <row r="371" spans="1:7" ht="15.05">
      <c r="A371" s="126"/>
      <c r="B371" s="256"/>
      <c r="C371" s="95"/>
      <c r="D371" s="95"/>
      <c r="E371" s="95"/>
      <c r="F371" s="95"/>
      <c r="G371" s="257"/>
    </row>
    <row r="372" spans="1:7" ht="15.05">
      <c r="A372" s="126"/>
      <c r="B372" s="256"/>
      <c r="C372" s="95"/>
      <c r="D372" s="95"/>
      <c r="E372" s="95"/>
      <c r="F372" s="95"/>
      <c r="G372" s="257"/>
    </row>
    <row r="373" spans="1:7" ht="15.05">
      <c r="A373" s="126"/>
      <c r="B373" s="256"/>
      <c r="C373" s="95"/>
      <c r="D373" s="95"/>
      <c r="E373" s="95"/>
      <c r="F373" s="95"/>
      <c r="G373" s="257"/>
    </row>
    <row r="374" spans="1:7" ht="15.05">
      <c r="A374" s="126"/>
      <c r="B374" s="256"/>
      <c r="C374" s="95"/>
      <c r="D374" s="95"/>
      <c r="E374" s="95"/>
      <c r="F374" s="95"/>
      <c r="G374" s="257"/>
    </row>
    <row r="375" spans="1:7" ht="15.05">
      <c r="A375" s="126"/>
      <c r="B375" s="256"/>
      <c r="C375" s="95"/>
      <c r="D375" s="95"/>
      <c r="E375" s="95"/>
      <c r="F375" s="95"/>
      <c r="G375" s="257"/>
    </row>
    <row r="376" spans="1:7" ht="15.05">
      <c r="A376" s="126"/>
      <c r="B376" s="256"/>
      <c r="C376" s="95"/>
      <c r="D376" s="95"/>
      <c r="E376" s="95"/>
      <c r="F376" s="95"/>
      <c r="G376" s="257"/>
    </row>
    <row r="377" spans="1:7" ht="15.05">
      <c r="A377" s="126"/>
      <c r="B377" s="256"/>
      <c r="C377" s="95"/>
      <c r="D377" s="95"/>
      <c r="E377" s="95"/>
      <c r="F377" s="95"/>
      <c r="G377" s="257"/>
    </row>
    <row r="378" spans="1:7" ht="15.05">
      <c r="A378" s="126"/>
      <c r="B378" s="256"/>
      <c r="C378" s="95"/>
      <c r="D378" s="95"/>
      <c r="E378" s="95"/>
      <c r="F378" s="95"/>
      <c r="G378" s="257"/>
    </row>
    <row r="379" spans="1:7" ht="15.05">
      <c r="A379" s="126"/>
      <c r="B379" s="256"/>
      <c r="C379" s="95"/>
      <c r="D379" s="95"/>
      <c r="E379" s="95"/>
      <c r="F379" s="95"/>
      <c r="G379" s="257"/>
    </row>
    <row r="380" spans="1:7" ht="15.05">
      <c r="A380" s="126"/>
      <c r="B380" s="256"/>
      <c r="C380" s="95"/>
      <c r="D380" s="95"/>
      <c r="E380" s="95"/>
      <c r="F380" s="95"/>
      <c r="G380" s="257"/>
    </row>
    <row r="381" spans="1:7" ht="15.05">
      <c r="A381" s="126"/>
      <c r="B381" s="256"/>
      <c r="C381" s="95"/>
      <c r="D381" s="95"/>
      <c r="E381" s="95"/>
      <c r="F381" s="95"/>
      <c r="G381" s="257"/>
    </row>
    <row r="382" spans="1:7" ht="15.05">
      <c r="A382" s="126"/>
      <c r="B382" s="256"/>
      <c r="C382" s="95"/>
      <c r="D382" s="95"/>
      <c r="E382" s="95"/>
      <c r="F382" s="95"/>
      <c r="G382" s="257"/>
    </row>
    <row r="383" spans="1:7" ht="15.05">
      <c r="A383" s="126"/>
      <c r="B383" s="256"/>
      <c r="C383" s="95"/>
      <c r="D383" s="95"/>
      <c r="E383" s="95"/>
      <c r="F383" s="95"/>
      <c r="G383" s="257"/>
    </row>
    <row r="384" spans="1:7" ht="15.05">
      <c r="A384" s="126"/>
      <c r="B384" s="256"/>
      <c r="C384" s="95"/>
      <c r="D384" s="95"/>
      <c r="E384" s="95"/>
      <c r="F384" s="95"/>
      <c r="G384" s="257"/>
    </row>
    <row r="385" spans="1:7" ht="15.05">
      <c r="A385" s="126"/>
      <c r="B385" s="256"/>
      <c r="C385" s="95"/>
      <c r="D385" s="95"/>
      <c r="E385" s="95"/>
      <c r="F385" s="95"/>
      <c r="G385" s="257"/>
    </row>
    <row r="386" spans="1:7" ht="15.05">
      <c r="A386" s="126"/>
      <c r="B386" s="256"/>
      <c r="C386" s="95"/>
      <c r="D386" s="95"/>
      <c r="E386" s="95"/>
      <c r="F386" s="95"/>
      <c r="G386" s="257"/>
    </row>
    <row r="387" spans="1:7" ht="15.05">
      <c r="A387" s="126"/>
      <c r="B387" s="256"/>
      <c r="C387" s="95"/>
      <c r="D387" s="95"/>
      <c r="E387" s="95"/>
      <c r="F387" s="95"/>
      <c r="G387" s="257"/>
    </row>
    <row r="388" spans="1:7" ht="15.05">
      <c r="A388" s="126"/>
      <c r="B388" s="256"/>
      <c r="C388" s="95"/>
      <c r="D388" s="95"/>
      <c r="E388" s="95"/>
      <c r="F388" s="95"/>
      <c r="G388" s="257"/>
    </row>
    <row r="389" spans="1:7" ht="15.05">
      <c r="A389" s="126"/>
      <c r="B389" s="256"/>
      <c r="C389" s="95"/>
      <c r="D389" s="95"/>
      <c r="E389" s="95"/>
      <c r="F389" s="95"/>
      <c r="G389" s="257"/>
    </row>
    <row r="390" spans="1:7" ht="15.05">
      <c r="A390" s="126"/>
      <c r="B390" s="256"/>
      <c r="C390" s="95"/>
      <c r="D390" s="95"/>
      <c r="E390" s="95"/>
      <c r="F390" s="95"/>
      <c r="G390" s="257"/>
    </row>
    <row r="391" spans="1:7" ht="15.05">
      <c r="A391" s="126"/>
      <c r="B391" s="256"/>
      <c r="C391" s="95"/>
      <c r="D391" s="95"/>
      <c r="E391" s="95"/>
      <c r="F391" s="95"/>
      <c r="G391" s="257"/>
    </row>
    <row r="392" spans="1:7" ht="15.05">
      <c r="A392" s="126"/>
      <c r="B392" s="256"/>
      <c r="C392" s="95"/>
      <c r="D392" s="95"/>
      <c r="E392" s="95"/>
      <c r="F392" s="95"/>
      <c r="G392" s="257"/>
    </row>
    <row r="393" spans="1:7" ht="15.05">
      <c r="A393" s="126"/>
      <c r="B393" s="256"/>
      <c r="C393" s="95"/>
      <c r="D393" s="95"/>
      <c r="E393" s="95"/>
      <c r="F393" s="95"/>
      <c r="G393" s="257"/>
    </row>
    <row r="394" spans="1:7" ht="15.05">
      <c r="A394" s="126"/>
      <c r="B394" s="256"/>
      <c r="C394" s="95"/>
      <c r="D394" s="95"/>
      <c r="E394" s="95"/>
      <c r="F394" s="95"/>
      <c r="G394" s="257"/>
    </row>
    <row r="395" spans="1:7" ht="15.05">
      <c r="A395" s="126"/>
      <c r="B395" s="256"/>
      <c r="C395" s="95"/>
      <c r="D395" s="95"/>
      <c r="E395" s="95"/>
      <c r="F395" s="95"/>
      <c r="G395" s="257"/>
    </row>
    <row r="396" spans="1:7" ht="15.05">
      <c r="A396" s="126"/>
      <c r="B396" s="256"/>
      <c r="C396" s="95"/>
      <c r="D396" s="95"/>
      <c r="E396" s="95"/>
      <c r="F396" s="95"/>
      <c r="G396" s="257"/>
    </row>
    <row r="397" spans="1:7" ht="15.05">
      <c r="A397" s="126"/>
      <c r="B397" s="256"/>
      <c r="C397" s="95"/>
      <c r="D397" s="95"/>
      <c r="E397" s="95"/>
      <c r="F397" s="95"/>
      <c r="G397" s="257"/>
    </row>
    <row r="398" spans="1:7" ht="15.05">
      <c r="A398" s="126"/>
      <c r="B398" s="256"/>
      <c r="C398" s="95"/>
      <c r="D398" s="95"/>
      <c r="E398" s="95"/>
      <c r="F398" s="95"/>
      <c r="G398" s="257"/>
    </row>
    <row r="399" spans="1:7" ht="15.05">
      <c r="A399" s="126"/>
      <c r="B399" s="256"/>
      <c r="C399" s="95"/>
      <c r="D399" s="95"/>
      <c r="E399" s="95"/>
      <c r="F399" s="95"/>
      <c r="G399" s="257"/>
    </row>
    <row r="400" spans="1:7" ht="15.05">
      <c r="A400" s="126"/>
      <c r="B400" s="256"/>
      <c r="C400" s="95"/>
      <c r="D400" s="95"/>
      <c r="E400" s="95"/>
      <c r="F400" s="95"/>
      <c r="G400" s="257"/>
    </row>
    <row r="401" spans="1:7" ht="15.05">
      <c r="A401" s="126"/>
      <c r="B401" s="256"/>
      <c r="C401" s="95"/>
      <c r="D401" s="95"/>
      <c r="E401" s="95"/>
      <c r="F401" s="95"/>
      <c r="G401" s="257"/>
    </row>
    <row r="402" spans="1:7" ht="15.05">
      <c r="A402" s="126"/>
      <c r="B402" s="256"/>
      <c r="C402" s="95"/>
      <c r="D402" s="95"/>
      <c r="E402" s="95"/>
      <c r="F402" s="95"/>
      <c r="G402" s="257"/>
    </row>
    <row r="403" spans="1:7" ht="15.05">
      <c r="A403" s="126"/>
      <c r="B403" s="256"/>
      <c r="C403" s="95"/>
      <c r="D403" s="95"/>
      <c r="E403" s="95"/>
      <c r="F403" s="95"/>
      <c r="G403" s="257"/>
    </row>
    <row r="404" spans="1:7" ht="15.05">
      <c r="A404" s="126"/>
      <c r="B404" s="256"/>
      <c r="C404" s="95"/>
      <c r="D404" s="95"/>
      <c r="E404" s="95"/>
      <c r="F404" s="95"/>
      <c r="G404" s="257"/>
    </row>
    <row r="405" spans="1:7" ht="15.05">
      <c r="A405" s="126"/>
      <c r="B405" s="256"/>
      <c r="C405" s="95"/>
      <c r="D405" s="95"/>
      <c r="E405" s="95"/>
      <c r="F405" s="95"/>
      <c r="G405" s="257"/>
    </row>
    <row r="406" spans="1:7" ht="15.05">
      <c r="A406" s="126"/>
      <c r="B406" s="256"/>
      <c r="C406" s="95"/>
      <c r="D406" s="95"/>
      <c r="E406" s="95"/>
      <c r="F406" s="95"/>
      <c r="G406" s="257"/>
    </row>
    <row r="407" spans="1:7" ht="15.05">
      <c r="A407" s="126"/>
      <c r="B407" s="256"/>
      <c r="C407" s="95"/>
      <c r="D407" s="95"/>
      <c r="E407" s="95"/>
      <c r="F407" s="95"/>
      <c r="G407" s="257"/>
    </row>
    <row r="408" spans="1:7" ht="15.05">
      <c r="A408" s="126"/>
      <c r="B408" s="256"/>
      <c r="C408" s="95"/>
      <c r="D408" s="95"/>
      <c r="E408" s="95"/>
      <c r="F408" s="95"/>
      <c r="G408" s="257"/>
    </row>
    <row r="409" spans="1:7" ht="15.05">
      <c r="A409" s="126"/>
      <c r="B409" s="256"/>
      <c r="C409" s="95"/>
      <c r="D409" s="95"/>
      <c r="E409" s="95"/>
      <c r="F409" s="95"/>
      <c r="G409" s="257"/>
    </row>
    <row r="410" spans="1:7" ht="15.05">
      <c r="A410" s="126"/>
      <c r="B410" s="256"/>
      <c r="C410" s="95"/>
      <c r="D410" s="95"/>
      <c r="E410" s="95"/>
      <c r="F410" s="95"/>
      <c r="G410" s="257"/>
    </row>
    <row r="411" spans="1:7" ht="15.05">
      <c r="A411" s="126"/>
      <c r="B411" s="256"/>
      <c r="C411" s="95"/>
      <c r="D411" s="95"/>
      <c r="E411" s="95"/>
      <c r="F411" s="95"/>
      <c r="G411" s="257"/>
    </row>
    <row r="412" spans="1:7" ht="15.05">
      <c r="A412" s="126"/>
      <c r="B412" s="256"/>
      <c r="C412" s="95"/>
      <c r="D412" s="95"/>
      <c r="E412" s="95"/>
      <c r="F412" s="95"/>
      <c r="G412" s="257"/>
    </row>
    <row r="413" spans="1:7" ht="15.05">
      <c r="A413" s="126"/>
      <c r="B413" s="256"/>
      <c r="C413" s="95"/>
      <c r="D413" s="95"/>
      <c r="E413" s="95"/>
      <c r="F413" s="95"/>
      <c r="G413" s="257"/>
    </row>
    <row r="414" spans="1:7" ht="15.05">
      <c r="A414" s="126"/>
      <c r="B414" s="256"/>
      <c r="C414" s="95"/>
      <c r="D414" s="95"/>
      <c r="E414" s="95"/>
      <c r="F414" s="95"/>
      <c r="G414" s="257"/>
    </row>
    <row r="415" spans="1:7" ht="15.05">
      <c r="A415" s="126"/>
      <c r="B415" s="256"/>
      <c r="C415" s="95"/>
      <c r="D415" s="95"/>
      <c r="E415" s="95"/>
      <c r="F415" s="95"/>
      <c r="G415" s="257"/>
    </row>
    <row r="416" spans="1:7" ht="15.05">
      <c r="A416" s="126"/>
      <c r="B416" s="256"/>
      <c r="C416" s="95"/>
      <c r="D416" s="95"/>
      <c r="E416" s="95"/>
      <c r="F416" s="95"/>
      <c r="G416" s="257"/>
    </row>
    <row r="417" spans="1:7" ht="15.05">
      <c r="A417" s="126"/>
      <c r="B417" s="256"/>
      <c r="C417" s="95"/>
      <c r="D417" s="95"/>
      <c r="E417" s="95"/>
      <c r="F417" s="95"/>
      <c r="G417" s="257"/>
    </row>
    <row r="418" spans="1:7" ht="15.05">
      <c r="A418" s="126"/>
      <c r="B418" s="256"/>
      <c r="C418" s="95"/>
      <c r="D418" s="95"/>
      <c r="E418" s="95"/>
      <c r="F418" s="95"/>
      <c r="G418" s="257"/>
    </row>
    <row r="419" spans="1:7" ht="15.05">
      <c r="A419" s="126"/>
      <c r="B419" s="256"/>
      <c r="C419" s="95"/>
      <c r="D419" s="95"/>
      <c r="E419" s="95"/>
      <c r="F419" s="95"/>
      <c r="G419" s="257"/>
    </row>
    <row r="420" spans="1:7" ht="15.05">
      <c r="A420" s="126"/>
      <c r="B420" s="256"/>
      <c r="C420" s="95"/>
      <c r="D420" s="95"/>
      <c r="E420" s="95"/>
      <c r="F420" s="95"/>
      <c r="G420" s="257"/>
    </row>
    <row r="421" spans="1:7" ht="15.05">
      <c r="A421" s="126"/>
      <c r="B421" s="256"/>
      <c r="C421" s="95"/>
      <c r="D421" s="95"/>
      <c r="E421" s="95"/>
      <c r="F421" s="95"/>
      <c r="G421" s="257"/>
    </row>
    <row r="422" spans="1:7" ht="15.05">
      <c r="A422" s="126"/>
      <c r="B422" s="256"/>
      <c r="C422" s="95"/>
      <c r="D422" s="95"/>
      <c r="E422" s="95"/>
      <c r="F422" s="95"/>
      <c r="G422" s="257"/>
    </row>
    <row r="423" spans="1:7" ht="15.05">
      <c r="A423" s="126"/>
      <c r="B423" s="256"/>
      <c r="C423" s="95"/>
      <c r="D423" s="95"/>
      <c r="E423" s="95"/>
      <c r="F423" s="95"/>
      <c r="G423" s="257"/>
    </row>
    <row r="424" spans="1:7" ht="15.05">
      <c r="A424" s="126"/>
      <c r="B424" s="256"/>
      <c r="C424" s="95"/>
      <c r="D424" s="95"/>
      <c r="E424" s="95"/>
      <c r="F424" s="95"/>
      <c r="G424" s="257"/>
    </row>
    <row r="425" spans="1:7" ht="15.05">
      <c r="A425" s="126"/>
      <c r="B425" s="256"/>
      <c r="C425" s="95"/>
      <c r="D425" s="95"/>
      <c r="E425" s="95"/>
      <c r="F425" s="95"/>
      <c r="G425" s="257"/>
    </row>
    <row r="426" spans="1:7" ht="15.05">
      <c r="A426" s="126"/>
      <c r="B426" s="256"/>
      <c r="C426" s="95"/>
      <c r="D426" s="95"/>
      <c r="E426" s="95"/>
      <c r="F426" s="95"/>
      <c r="G426" s="257"/>
    </row>
    <row r="427" spans="1:7" ht="15.05">
      <c r="A427" s="126"/>
      <c r="B427" s="256"/>
      <c r="C427" s="95"/>
      <c r="D427" s="95"/>
      <c r="E427" s="95"/>
      <c r="F427" s="95"/>
      <c r="G427" s="257"/>
    </row>
    <row r="428" spans="1:7" ht="15.05">
      <c r="A428" s="126"/>
      <c r="B428" s="256"/>
      <c r="C428" s="95"/>
      <c r="D428" s="95"/>
      <c r="E428" s="95"/>
      <c r="F428" s="95"/>
      <c r="G428" s="257"/>
    </row>
    <row r="429" spans="1:7" ht="15.05">
      <c r="A429" s="126"/>
      <c r="B429" s="256"/>
      <c r="C429" s="95"/>
      <c r="D429" s="95"/>
      <c r="E429" s="95"/>
      <c r="F429" s="95"/>
      <c r="G429" s="257"/>
    </row>
    <row r="430" spans="1:7" ht="15.05">
      <c r="A430" s="126"/>
      <c r="B430" s="256"/>
      <c r="C430" s="95"/>
      <c r="D430" s="95"/>
      <c r="E430" s="95"/>
      <c r="F430" s="95"/>
      <c r="G430" s="257"/>
    </row>
    <row r="431" spans="1:7" ht="15.05">
      <c r="A431" s="126"/>
      <c r="B431" s="256"/>
      <c r="C431" s="95"/>
      <c r="D431" s="95"/>
      <c r="E431" s="95"/>
      <c r="F431" s="95"/>
      <c r="G431" s="257"/>
    </row>
    <row r="432" spans="1:7" ht="15.05">
      <c r="A432" s="126"/>
      <c r="B432" s="256"/>
      <c r="C432" s="95"/>
      <c r="D432" s="95"/>
      <c r="E432" s="95"/>
      <c r="F432" s="95"/>
      <c r="G432" s="257"/>
    </row>
    <row r="433" spans="1:7" ht="15.05">
      <c r="A433" s="126"/>
      <c r="B433" s="256"/>
      <c r="C433" s="95"/>
      <c r="D433" s="95"/>
      <c r="E433" s="95"/>
      <c r="F433" s="95"/>
      <c r="G433" s="257"/>
    </row>
    <row r="434" spans="1:7" ht="15.05">
      <c r="A434" s="126"/>
      <c r="B434" s="256"/>
      <c r="C434" s="95"/>
      <c r="D434" s="95"/>
      <c r="E434" s="95"/>
      <c r="F434" s="95"/>
      <c r="G434" s="257"/>
    </row>
    <row r="435" spans="1:7" ht="15.05">
      <c r="A435" s="126"/>
      <c r="B435" s="256"/>
      <c r="C435" s="95"/>
      <c r="D435" s="95"/>
      <c r="E435" s="95"/>
      <c r="F435" s="95"/>
      <c r="G435" s="257"/>
    </row>
    <row r="436" spans="1:7" ht="15.05">
      <c r="A436" s="126"/>
      <c r="B436" s="256"/>
      <c r="C436" s="95"/>
      <c r="D436" s="95"/>
      <c r="E436" s="95"/>
      <c r="F436" s="95"/>
      <c r="G436" s="257"/>
    </row>
    <row r="437" spans="1:7" ht="15.05">
      <c r="A437" s="126"/>
      <c r="B437" s="256"/>
      <c r="C437" s="95"/>
      <c r="D437" s="95"/>
      <c r="E437" s="95"/>
      <c r="F437" s="95"/>
      <c r="G437" s="257"/>
    </row>
    <row r="438" spans="1:7" ht="15.05">
      <c r="A438" s="126"/>
      <c r="B438" s="256"/>
      <c r="C438" s="95"/>
      <c r="D438" s="95"/>
      <c r="E438" s="95"/>
      <c r="F438" s="95"/>
      <c r="G438" s="257"/>
    </row>
    <row r="439" spans="1:7" ht="15.05">
      <c r="A439" s="126"/>
      <c r="B439" s="256"/>
      <c r="C439" s="95"/>
      <c r="D439" s="95"/>
      <c r="E439" s="95"/>
      <c r="F439" s="95"/>
      <c r="G439" s="257"/>
    </row>
    <row r="440" spans="1:7" ht="15.05">
      <c r="A440" s="126"/>
      <c r="B440" s="256"/>
      <c r="C440" s="95"/>
      <c r="D440" s="95"/>
      <c r="E440" s="95"/>
      <c r="F440" s="95"/>
      <c r="G440" s="257"/>
    </row>
    <row r="441" spans="1:7" ht="15.05">
      <c r="A441" s="126"/>
      <c r="B441" s="256"/>
      <c r="C441" s="95"/>
      <c r="D441" s="95"/>
      <c r="E441" s="95"/>
      <c r="F441" s="95"/>
      <c r="G441" s="257"/>
    </row>
    <row r="442" spans="1:7" ht="15.05">
      <c r="A442" s="126"/>
      <c r="B442" s="256"/>
      <c r="C442" s="95"/>
      <c r="D442" s="95"/>
      <c r="E442" s="95"/>
      <c r="F442" s="95"/>
      <c r="G442" s="257"/>
    </row>
    <row r="443" spans="1:7" ht="15.05">
      <c r="A443" s="126"/>
      <c r="B443" s="256"/>
      <c r="C443" s="95"/>
      <c r="D443" s="95"/>
      <c r="E443" s="95"/>
      <c r="F443" s="95"/>
      <c r="G443" s="257"/>
    </row>
    <row r="444" spans="1:7" ht="15.05">
      <c r="A444" s="126"/>
      <c r="B444" s="256"/>
      <c r="C444" s="95"/>
      <c r="D444" s="95"/>
      <c r="E444" s="95"/>
      <c r="F444" s="95"/>
      <c r="G444" s="257"/>
    </row>
    <row r="445" spans="1:7" ht="15.05">
      <c r="A445" s="126"/>
      <c r="B445" s="256"/>
      <c r="C445" s="95"/>
      <c r="D445" s="95"/>
      <c r="E445" s="95"/>
      <c r="F445" s="95"/>
      <c r="G445" s="257"/>
    </row>
    <row r="446" spans="1:7" ht="15.05">
      <c r="A446" s="126"/>
      <c r="B446" s="256"/>
      <c r="C446" s="95"/>
      <c r="D446" s="95"/>
      <c r="E446" s="95"/>
      <c r="F446" s="95"/>
      <c r="G446" s="257"/>
    </row>
    <row r="447" spans="1:7" ht="15.05">
      <c r="A447" s="126"/>
      <c r="B447" s="256"/>
      <c r="C447" s="95"/>
      <c r="D447" s="95"/>
      <c r="E447" s="95"/>
      <c r="F447" s="95"/>
      <c r="G447" s="257"/>
    </row>
    <row r="448" spans="1:7" ht="15.05">
      <c r="A448" s="126"/>
      <c r="B448" s="256"/>
      <c r="C448" s="95"/>
      <c r="D448" s="95"/>
      <c r="E448" s="95"/>
      <c r="F448" s="95"/>
      <c r="G448" s="257"/>
    </row>
    <row r="449" spans="1:7" ht="15.05">
      <c r="A449" s="126"/>
      <c r="B449" s="256"/>
      <c r="C449" s="95"/>
      <c r="D449" s="95"/>
      <c r="E449" s="95"/>
      <c r="F449" s="95"/>
      <c r="G449" s="257"/>
    </row>
    <row r="450" spans="1:7" ht="15.05">
      <c r="A450" s="126"/>
      <c r="B450" s="256"/>
      <c r="C450" s="95"/>
      <c r="D450" s="95"/>
      <c r="E450" s="95"/>
      <c r="F450" s="95"/>
      <c r="G450" s="257"/>
    </row>
    <row r="451" spans="1:7" ht="15.05">
      <c r="A451" s="126"/>
      <c r="B451" s="256"/>
      <c r="C451" s="95"/>
      <c r="D451" s="95"/>
      <c r="E451" s="95"/>
      <c r="F451" s="95"/>
      <c r="G451" s="257"/>
    </row>
    <row r="452" spans="1:7" ht="15.05">
      <c r="A452" s="126"/>
      <c r="B452" s="256"/>
      <c r="C452" s="95"/>
      <c r="D452" s="95"/>
      <c r="E452" s="95"/>
      <c r="F452" s="95"/>
      <c r="G452" s="257"/>
    </row>
    <row r="453" spans="1:7" ht="15.05">
      <c r="A453" s="126"/>
      <c r="B453" s="256"/>
      <c r="C453" s="95"/>
      <c r="D453" s="95"/>
      <c r="E453" s="95"/>
      <c r="F453" s="95"/>
      <c r="G453" s="257"/>
    </row>
    <row r="454" spans="1:7" ht="15.05">
      <c r="A454" s="126"/>
      <c r="B454" s="256"/>
      <c r="C454" s="95"/>
      <c r="D454" s="95"/>
      <c r="E454" s="95"/>
      <c r="F454" s="95"/>
      <c r="G454" s="257"/>
    </row>
    <row r="455" spans="1:7" ht="15.05">
      <c r="A455" s="126"/>
      <c r="B455" s="256"/>
      <c r="C455" s="95"/>
      <c r="D455" s="95"/>
      <c r="E455" s="95"/>
      <c r="F455" s="95"/>
      <c r="G455" s="257"/>
    </row>
    <row r="456" spans="1:7" ht="15.05">
      <c r="A456" s="126"/>
      <c r="B456" s="256"/>
      <c r="C456" s="95"/>
      <c r="D456" s="95"/>
      <c r="E456" s="95"/>
      <c r="F456" s="95"/>
      <c r="G456" s="257"/>
    </row>
    <row r="457" spans="1:7" ht="15.05">
      <c r="A457" s="126"/>
      <c r="B457" s="256"/>
      <c r="C457" s="95"/>
      <c r="D457" s="95"/>
      <c r="E457" s="95"/>
      <c r="F457" s="95"/>
      <c r="G457" s="257"/>
    </row>
    <row r="458" spans="1:7" ht="15.05">
      <c r="A458" s="126"/>
      <c r="B458" s="256"/>
      <c r="C458" s="95"/>
      <c r="D458" s="95"/>
      <c r="E458" s="95"/>
      <c r="F458" s="95"/>
      <c r="G458" s="257"/>
    </row>
    <row r="459" spans="1:7" ht="15.05">
      <c r="A459" s="126"/>
      <c r="B459" s="256"/>
      <c r="C459" s="95"/>
      <c r="D459" s="95"/>
      <c r="E459" s="95"/>
      <c r="F459" s="95"/>
      <c r="G459" s="257"/>
    </row>
    <row r="460" spans="1:7" ht="15.05">
      <c r="A460" s="126"/>
      <c r="B460" s="256"/>
      <c r="C460" s="95"/>
      <c r="D460" s="95"/>
      <c r="E460" s="95"/>
      <c r="F460" s="95"/>
      <c r="G460" s="257"/>
    </row>
    <row r="461" spans="1:7" ht="15.05">
      <c r="A461" s="126"/>
      <c r="B461" s="256"/>
      <c r="C461" s="95"/>
      <c r="D461" s="95"/>
      <c r="E461" s="95"/>
      <c r="F461" s="95"/>
      <c r="G461" s="257"/>
    </row>
    <row r="462" spans="1:7" ht="15.05">
      <c r="A462" s="126"/>
      <c r="B462" s="256"/>
      <c r="C462" s="95"/>
      <c r="D462" s="95"/>
      <c r="E462" s="95"/>
      <c r="F462" s="95"/>
      <c r="G462" s="257"/>
    </row>
    <row r="463" spans="1:7" ht="15.05">
      <c r="A463" s="126"/>
      <c r="B463" s="256"/>
      <c r="C463" s="95"/>
      <c r="D463" s="95"/>
      <c r="E463" s="95"/>
      <c r="F463" s="95"/>
      <c r="G463" s="257"/>
    </row>
    <row r="464" spans="1:7" ht="15.05">
      <c r="A464" s="126"/>
      <c r="B464" s="256"/>
      <c r="C464" s="95"/>
      <c r="D464" s="95"/>
      <c r="E464" s="95"/>
      <c r="F464" s="95"/>
      <c r="G464" s="257"/>
    </row>
    <row r="465" spans="1:7" ht="15.05">
      <c r="A465" s="126"/>
      <c r="B465" s="256"/>
      <c r="C465" s="95"/>
      <c r="D465" s="95"/>
      <c r="E465" s="95"/>
      <c r="F465" s="95"/>
      <c r="G465" s="257"/>
    </row>
    <row r="466" spans="1:7" ht="15.05">
      <c r="A466" s="126"/>
      <c r="B466" s="256"/>
      <c r="C466" s="95"/>
      <c r="D466" s="95"/>
      <c r="E466" s="95"/>
      <c r="F466" s="95"/>
      <c r="G466" s="257"/>
    </row>
    <row r="467" spans="1:7" ht="15.05">
      <c r="A467" s="126"/>
      <c r="B467" s="256"/>
      <c r="C467" s="95"/>
      <c r="D467" s="95"/>
      <c r="E467" s="95"/>
      <c r="F467" s="95"/>
      <c r="G467" s="257"/>
    </row>
    <row r="468" spans="1:7" ht="15.05">
      <c r="A468" s="126"/>
      <c r="B468" s="256"/>
      <c r="C468" s="95"/>
      <c r="D468" s="95"/>
      <c r="E468" s="95"/>
      <c r="F468" s="95"/>
      <c r="G468" s="257"/>
    </row>
    <row r="469" spans="1:7" ht="15.05">
      <c r="A469" s="126"/>
      <c r="B469" s="256"/>
      <c r="C469" s="95"/>
      <c r="D469" s="95"/>
      <c r="E469" s="95"/>
      <c r="F469" s="95"/>
      <c r="G469" s="257"/>
    </row>
    <row r="470" spans="1:7" ht="15.05">
      <c r="A470" s="126"/>
      <c r="B470" s="256"/>
      <c r="C470" s="95"/>
      <c r="D470" s="95"/>
      <c r="E470" s="95"/>
      <c r="F470" s="95"/>
      <c r="G470" s="257"/>
    </row>
    <row r="471" spans="1:7" ht="15.05">
      <c r="A471" s="126"/>
      <c r="B471" s="256"/>
      <c r="C471" s="95"/>
      <c r="D471" s="95"/>
      <c r="E471" s="95"/>
      <c r="F471" s="95"/>
      <c r="G471" s="257"/>
    </row>
    <row r="472" spans="1:7" ht="15.05">
      <c r="A472" s="126"/>
      <c r="B472" s="256"/>
      <c r="C472" s="95"/>
      <c r="D472" s="95"/>
      <c r="E472" s="95"/>
      <c r="F472" s="95"/>
      <c r="G472" s="257"/>
    </row>
    <row r="473" spans="1:7" ht="15.05">
      <c r="A473" s="126"/>
      <c r="B473" s="256"/>
      <c r="C473" s="95"/>
      <c r="D473" s="95"/>
      <c r="E473" s="95"/>
      <c r="F473" s="95"/>
      <c r="G473" s="257"/>
    </row>
    <row r="474" spans="1:7" ht="15.05">
      <c r="A474" s="126"/>
      <c r="B474" s="256"/>
      <c r="C474" s="95"/>
      <c r="D474" s="95"/>
      <c r="E474" s="95"/>
      <c r="F474" s="95"/>
      <c r="G474" s="257"/>
    </row>
    <row r="475" spans="1:7" ht="15.05">
      <c r="A475" s="126"/>
      <c r="B475" s="256"/>
      <c r="C475" s="95"/>
      <c r="D475" s="95"/>
      <c r="E475" s="95"/>
      <c r="F475" s="95"/>
      <c r="G475" s="257"/>
    </row>
    <row r="476" spans="1:7" ht="15.05">
      <c r="A476" s="126"/>
      <c r="B476" s="256"/>
      <c r="C476" s="95"/>
      <c r="D476" s="95"/>
      <c r="E476" s="95"/>
      <c r="F476" s="95"/>
      <c r="G476" s="257"/>
    </row>
    <row r="477" spans="1:7" ht="15.05">
      <c r="A477" s="126"/>
      <c r="B477" s="256"/>
      <c r="C477" s="95"/>
      <c r="D477" s="95"/>
      <c r="E477" s="95"/>
      <c r="F477" s="95"/>
      <c r="G477" s="257"/>
    </row>
    <row r="478" spans="1:7" ht="15.05">
      <c r="A478" s="126"/>
      <c r="B478" s="256"/>
      <c r="C478" s="95"/>
      <c r="D478" s="95"/>
      <c r="E478" s="95"/>
      <c r="F478" s="95"/>
      <c r="G478" s="257"/>
    </row>
    <row r="479" spans="1:7" ht="15.05">
      <c r="A479" s="126"/>
      <c r="B479" s="256"/>
      <c r="C479" s="95"/>
      <c r="D479" s="95"/>
      <c r="E479" s="95"/>
      <c r="F479" s="95"/>
      <c r="G479" s="257"/>
    </row>
    <row r="480" spans="1:7" ht="15.05">
      <c r="A480" s="126"/>
      <c r="B480" s="256"/>
      <c r="C480" s="95"/>
      <c r="D480" s="95"/>
      <c r="E480" s="95"/>
      <c r="F480" s="95"/>
      <c r="G480" s="257"/>
    </row>
    <row r="481" spans="1:7" ht="15.05">
      <c r="A481" s="126"/>
      <c r="B481" s="256"/>
      <c r="C481" s="95"/>
      <c r="D481" s="95"/>
      <c r="E481" s="95"/>
      <c r="F481" s="95"/>
      <c r="G481" s="257"/>
    </row>
    <row r="482" spans="1:7" ht="15.05">
      <c r="A482" s="126"/>
      <c r="B482" s="256"/>
      <c r="C482" s="95"/>
      <c r="D482" s="95"/>
      <c r="E482" s="95"/>
      <c r="F482" s="95"/>
      <c r="G482" s="257"/>
    </row>
    <row r="483" spans="1:7" ht="15.05">
      <c r="A483" s="126"/>
      <c r="B483" s="256"/>
      <c r="C483" s="95"/>
      <c r="D483" s="95"/>
      <c r="E483" s="95"/>
      <c r="F483" s="95"/>
      <c r="G483" s="257"/>
    </row>
    <row r="484" spans="1:7" ht="15.05">
      <c r="A484" s="126"/>
      <c r="B484" s="256"/>
      <c r="C484" s="95"/>
      <c r="D484" s="95"/>
      <c r="E484" s="95"/>
      <c r="F484" s="95"/>
      <c r="G484" s="257"/>
    </row>
    <row r="485" spans="1:7" ht="15.05">
      <c r="A485" s="126"/>
      <c r="B485" s="256"/>
      <c r="C485" s="95"/>
      <c r="D485" s="95"/>
      <c r="E485" s="95"/>
      <c r="F485" s="95"/>
      <c r="G485" s="257"/>
    </row>
    <row r="486" spans="1:7" ht="15.05">
      <c r="A486" s="126"/>
      <c r="B486" s="256"/>
      <c r="C486" s="95"/>
      <c r="D486" s="95"/>
      <c r="E486" s="95"/>
      <c r="F486" s="95"/>
      <c r="G486" s="257"/>
    </row>
    <row r="487" spans="1:7" ht="15.05">
      <c r="A487" s="126"/>
      <c r="B487" s="256"/>
      <c r="C487" s="95"/>
      <c r="D487" s="95"/>
      <c r="E487" s="95"/>
      <c r="F487" s="95"/>
      <c r="G487" s="257"/>
    </row>
    <row r="488" spans="1:7" ht="15.05">
      <c r="A488" s="126"/>
      <c r="B488" s="256"/>
      <c r="C488" s="95"/>
      <c r="D488" s="95"/>
      <c r="E488" s="95"/>
      <c r="F488" s="95"/>
      <c r="G488" s="257"/>
    </row>
    <row r="489" spans="1:7" ht="15.05">
      <c r="A489" s="126"/>
      <c r="B489" s="256"/>
      <c r="C489" s="95"/>
      <c r="D489" s="95"/>
      <c r="E489" s="95"/>
      <c r="F489" s="95"/>
      <c r="G489" s="257"/>
    </row>
    <row r="490" spans="1:7" ht="15.05">
      <c r="A490" s="126"/>
      <c r="B490" s="256"/>
      <c r="C490" s="95"/>
      <c r="D490" s="95"/>
      <c r="E490" s="95"/>
      <c r="F490" s="95"/>
      <c r="G490" s="257"/>
    </row>
    <row r="491" spans="1:7" ht="15.05">
      <c r="A491" s="126"/>
      <c r="B491" s="256"/>
      <c r="C491" s="95"/>
      <c r="D491" s="95"/>
      <c r="E491" s="95"/>
      <c r="F491" s="95"/>
      <c r="G491" s="257"/>
    </row>
    <row r="492" spans="1:7" ht="15.05">
      <c r="A492" s="126"/>
      <c r="B492" s="256"/>
      <c r="C492" s="95"/>
      <c r="D492" s="95"/>
      <c r="E492" s="95"/>
      <c r="F492" s="95"/>
      <c r="G492" s="257"/>
    </row>
    <row r="493" spans="1:7" ht="15.05">
      <c r="A493" s="126"/>
      <c r="B493" s="256"/>
      <c r="C493" s="95"/>
      <c r="D493" s="95"/>
      <c r="E493" s="95"/>
      <c r="F493" s="95"/>
      <c r="G493" s="257"/>
    </row>
    <row r="494" spans="1:7" ht="15.05">
      <c r="A494" s="126"/>
      <c r="B494" s="256"/>
      <c r="C494" s="95"/>
      <c r="D494" s="95"/>
      <c r="E494" s="95"/>
      <c r="F494" s="95"/>
      <c r="G494" s="257"/>
    </row>
    <row r="495" spans="1:7" ht="15.05">
      <c r="A495" s="126"/>
      <c r="B495" s="256"/>
      <c r="C495" s="95"/>
      <c r="D495" s="95"/>
      <c r="E495" s="95"/>
      <c r="F495" s="95"/>
      <c r="G495" s="257"/>
    </row>
    <row r="496" spans="1:7" ht="15.05">
      <c r="A496" s="126"/>
      <c r="B496" s="256"/>
      <c r="C496" s="95"/>
      <c r="D496" s="95"/>
      <c r="E496" s="95"/>
      <c r="F496" s="95"/>
      <c r="G496" s="257"/>
    </row>
    <row r="497" spans="1:7" ht="15.05">
      <c r="A497" s="126"/>
      <c r="B497" s="256"/>
      <c r="C497" s="95"/>
      <c r="D497" s="95"/>
      <c r="E497" s="95"/>
      <c r="F497" s="95"/>
      <c r="G497" s="257"/>
    </row>
    <row r="498" spans="1:7" ht="15.05">
      <c r="A498" s="126"/>
      <c r="B498" s="256"/>
      <c r="C498" s="95"/>
      <c r="D498" s="95"/>
      <c r="E498" s="95"/>
      <c r="F498" s="95"/>
      <c r="G498" s="257"/>
    </row>
    <row r="499" spans="1:7" ht="15.05">
      <c r="A499" s="126"/>
      <c r="B499" s="256"/>
      <c r="C499" s="95"/>
      <c r="D499" s="95"/>
      <c r="E499" s="95"/>
      <c r="F499" s="95"/>
      <c r="G499" s="257"/>
    </row>
    <row r="500" spans="1:7" ht="15.05">
      <c r="A500" s="126"/>
      <c r="B500" s="256"/>
      <c r="C500" s="95"/>
      <c r="D500" s="95"/>
      <c r="E500" s="95"/>
      <c r="F500" s="95"/>
      <c r="G500" s="257"/>
    </row>
    <row r="501" spans="1:7" ht="15.05">
      <c r="A501" s="126"/>
      <c r="B501" s="256"/>
      <c r="C501" s="95"/>
      <c r="D501" s="95"/>
      <c r="E501" s="95"/>
      <c r="F501" s="95"/>
      <c r="G501" s="257"/>
    </row>
    <row r="502" spans="1:7" ht="15.05">
      <c r="A502" s="126"/>
      <c r="B502" s="256"/>
      <c r="C502" s="95"/>
      <c r="D502" s="95"/>
      <c r="E502" s="95"/>
      <c r="F502" s="95"/>
      <c r="G502" s="257"/>
    </row>
    <row r="503" spans="1:7" ht="15.05">
      <c r="A503" s="126"/>
      <c r="B503" s="256"/>
      <c r="C503" s="95"/>
      <c r="D503" s="95"/>
      <c r="E503" s="95"/>
      <c r="F503" s="95"/>
      <c r="G503" s="257"/>
    </row>
    <row r="504" spans="1:7" ht="15.05">
      <c r="A504" s="126"/>
      <c r="B504" s="256"/>
      <c r="C504" s="95"/>
      <c r="D504" s="95"/>
      <c r="E504" s="95"/>
      <c r="F504" s="95"/>
      <c r="G504" s="257"/>
    </row>
    <row r="505" spans="1:7" ht="15.05">
      <c r="A505" s="126"/>
      <c r="B505" s="256"/>
      <c r="C505" s="95"/>
      <c r="D505" s="95"/>
      <c r="E505" s="95"/>
      <c r="F505" s="95"/>
      <c r="G505" s="257"/>
    </row>
    <row r="506" spans="1:7" ht="15.05">
      <c r="A506" s="126"/>
      <c r="B506" s="256"/>
      <c r="C506" s="95"/>
      <c r="D506" s="95"/>
      <c r="E506" s="95"/>
      <c r="F506" s="95"/>
      <c r="G506" s="257"/>
    </row>
    <row r="507" spans="1:7" ht="15.05">
      <c r="A507" s="126"/>
      <c r="B507" s="256"/>
      <c r="C507" s="95"/>
      <c r="D507" s="95"/>
      <c r="E507" s="95"/>
      <c r="F507" s="95"/>
      <c r="G507" s="257"/>
    </row>
    <row r="508" spans="1:7" ht="15.05">
      <c r="A508" s="126"/>
      <c r="B508" s="256"/>
      <c r="C508" s="95"/>
      <c r="D508" s="95"/>
      <c r="E508" s="95"/>
      <c r="F508" s="95"/>
      <c r="G508" s="257"/>
    </row>
    <row r="509" spans="1:7" ht="15.05">
      <c r="A509" s="126"/>
      <c r="B509" s="256"/>
      <c r="C509" s="95"/>
      <c r="D509" s="95"/>
      <c r="E509" s="95"/>
      <c r="F509" s="95"/>
      <c r="G509" s="257"/>
    </row>
    <row r="510" spans="1:7" ht="15.05">
      <c r="A510" s="126"/>
      <c r="B510" s="256"/>
      <c r="C510" s="95"/>
      <c r="D510" s="95"/>
      <c r="E510" s="95"/>
      <c r="F510" s="95"/>
      <c r="G510" s="257"/>
    </row>
    <row r="511" spans="1:7" ht="15.05">
      <c r="A511" s="126"/>
      <c r="B511" s="256"/>
      <c r="C511" s="95"/>
      <c r="D511" s="95"/>
      <c r="E511" s="95"/>
      <c r="F511" s="95"/>
      <c r="G511" s="257"/>
    </row>
    <row r="512" spans="1:7" ht="15.05">
      <c r="A512" s="126"/>
      <c r="B512" s="256"/>
      <c r="C512" s="95"/>
      <c r="D512" s="95"/>
      <c r="E512" s="95"/>
      <c r="F512" s="95"/>
      <c r="G512" s="257"/>
    </row>
    <row r="513" spans="1:7" ht="15.05">
      <c r="A513" s="126"/>
      <c r="B513" s="256"/>
      <c r="C513" s="95"/>
      <c r="D513" s="95"/>
      <c r="E513" s="95"/>
      <c r="F513" s="95"/>
      <c r="G513" s="257"/>
    </row>
    <row r="514" spans="1:7" ht="15.05">
      <c r="A514" s="126"/>
      <c r="B514" s="256"/>
      <c r="C514" s="95"/>
      <c r="D514" s="95"/>
      <c r="E514" s="95"/>
      <c r="F514" s="95"/>
      <c r="G514" s="257"/>
    </row>
    <row r="515" spans="1:7" ht="15.05">
      <c r="A515" s="126"/>
      <c r="B515" s="256"/>
      <c r="C515" s="95"/>
      <c r="D515" s="95"/>
      <c r="E515" s="95"/>
      <c r="F515" s="95"/>
      <c r="G515" s="257"/>
    </row>
    <row r="516" spans="1:7" ht="15.05">
      <c r="A516" s="126"/>
      <c r="B516" s="256"/>
      <c r="C516" s="95"/>
      <c r="D516" s="95"/>
      <c r="E516" s="95"/>
      <c r="F516" s="95"/>
      <c r="G516" s="257"/>
    </row>
    <row r="517" spans="1:7" ht="15.05">
      <c r="A517" s="126"/>
      <c r="B517" s="256"/>
      <c r="C517" s="95"/>
      <c r="D517" s="95"/>
      <c r="E517" s="95"/>
      <c r="F517" s="95"/>
      <c r="G517" s="257"/>
    </row>
    <row r="518" spans="1:7" ht="15.05">
      <c r="A518" s="126"/>
      <c r="B518" s="256"/>
      <c r="C518" s="95"/>
      <c r="D518" s="95"/>
      <c r="E518" s="95"/>
      <c r="F518" s="95"/>
      <c r="G518" s="257"/>
    </row>
    <row r="519" spans="1:7" ht="15.05">
      <c r="A519" s="126"/>
      <c r="B519" s="256"/>
      <c r="C519" s="95"/>
      <c r="D519" s="95"/>
      <c r="E519" s="95"/>
      <c r="F519" s="95"/>
      <c r="G519" s="257"/>
    </row>
    <row r="520" spans="1:7" ht="15.05">
      <c r="A520" s="126"/>
      <c r="B520" s="256"/>
      <c r="C520" s="95"/>
      <c r="D520" s="95"/>
      <c r="E520" s="95"/>
      <c r="F520" s="95"/>
      <c r="G520" s="257"/>
    </row>
    <row r="521" spans="1:7" ht="15.05">
      <c r="A521" s="126"/>
      <c r="B521" s="256"/>
      <c r="C521" s="95"/>
      <c r="D521" s="95"/>
      <c r="E521" s="95"/>
      <c r="F521" s="95"/>
      <c r="G521" s="257"/>
    </row>
    <row r="522" spans="1:7" ht="15.05">
      <c r="A522" s="126"/>
      <c r="B522" s="256"/>
      <c r="C522" s="95"/>
      <c r="D522" s="95"/>
      <c r="E522" s="95"/>
      <c r="F522" s="95"/>
      <c r="G522" s="257"/>
    </row>
    <row r="523" spans="1:7" ht="15.05">
      <c r="A523" s="126"/>
      <c r="B523" s="256"/>
      <c r="C523" s="95"/>
      <c r="D523" s="95"/>
      <c r="E523" s="95"/>
      <c r="F523" s="95"/>
      <c r="G523" s="257"/>
    </row>
    <row r="524" spans="1:7" ht="15.05">
      <c r="A524" s="126"/>
      <c r="B524" s="256"/>
      <c r="C524" s="95"/>
      <c r="D524" s="95"/>
      <c r="E524" s="95"/>
      <c r="F524" s="95"/>
      <c r="G524" s="257"/>
    </row>
    <row r="525" spans="1:7" ht="15.05">
      <c r="A525" s="126"/>
      <c r="B525" s="256"/>
      <c r="C525" s="95"/>
      <c r="D525" s="95"/>
      <c r="E525" s="95"/>
      <c r="F525" s="95"/>
      <c r="G525" s="257"/>
    </row>
    <row r="526" spans="1:7" ht="15.05">
      <c r="A526" s="126"/>
      <c r="B526" s="256"/>
      <c r="C526" s="95"/>
      <c r="D526" s="95"/>
      <c r="E526" s="95"/>
      <c r="F526" s="95"/>
      <c r="G526" s="257"/>
    </row>
    <row r="527" spans="1:7" ht="15.05">
      <c r="A527" s="126"/>
      <c r="B527" s="256"/>
      <c r="C527" s="95"/>
      <c r="D527" s="95"/>
      <c r="E527" s="95"/>
      <c r="F527" s="95"/>
      <c r="G527" s="257"/>
    </row>
    <row r="528" spans="1:7" ht="15.05">
      <c r="A528" s="126"/>
      <c r="B528" s="256"/>
      <c r="C528" s="95"/>
      <c r="D528" s="95"/>
      <c r="E528" s="95"/>
      <c r="F528" s="95"/>
      <c r="G528" s="257"/>
    </row>
    <row r="529" spans="1:7" ht="15.05">
      <c r="A529" s="126"/>
      <c r="B529" s="256"/>
      <c r="C529" s="95"/>
      <c r="D529" s="95"/>
      <c r="E529" s="95"/>
      <c r="F529" s="95"/>
      <c r="G529" s="257"/>
    </row>
    <row r="530" spans="1:7" ht="15.05">
      <c r="A530" s="126"/>
      <c r="B530" s="256"/>
      <c r="C530" s="95"/>
      <c r="D530" s="95"/>
      <c r="E530" s="95"/>
      <c r="F530" s="95"/>
      <c r="G530" s="257"/>
    </row>
    <row r="531" spans="1:7" ht="15.05">
      <c r="A531" s="126"/>
      <c r="B531" s="256"/>
      <c r="C531" s="95"/>
      <c r="D531" s="95"/>
      <c r="E531" s="95"/>
      <c r="F531" s="95"/>
      <c r="G531" s="257"/>
    </row>
    <row r="532" spans="1:7" ht="15.05">
      <c r="A532" s="126"/>
      <c r="B532" s="256"/>
      <c r="C532" s="95"/>
      <c r="D532" s="95"/>
      <c r="E532" s="95"/>
      <c r="F532" s="95"/>
      <c r="G532" s="257"/>
    </row>
    <row r="533" spans="1:7" ht="15.05">
      <c r="A533" s="126"/>
      <c r="B533" s="256"/>
      <c r="C533" s="95"/>
      <c r="D533" s="95"/>
      <c r="E533" s="95"/>
      <c r="F533" s="95"/>
      <c r="G533" s="257"/>
    </row>
    <row r="534" spans="1:7" ht="15.05">
      <c r="A534" s="126"/>
      <c r="B534" s="256"/>
      <c r="C534" s="95"/>
      <c r="D534" s="95"/>
      <c r="E534" s="95"/>
      <c r="F534" s="95"/>
      <c r="G534" s="257"/>
    </row>
    <row r="535" spans="1:7" ht="15.05">
      <c r="A535" s="126"/>
      <c r="B535" s="256"/>
      <c r="C535" s="95"/>
      <c r="D535" s="95"/>
      <c r="E535" s="95"/>
      <c r="F535" s="95"/>
      <c r="G535" s="257"/>
    </row>
    <row r="536" spans="1:7" ht="15.05">
      <c r="A536" s="126"/>
      <c r="B536" s="256"/>
      <c r="C536" s="95"/>
      <c r="D536" s="95"/>
      <c r="E536" s="95"/>
      <c r="F536" s="95"/>
      <c r="G536" s="257"/>
    </row>
    <row r="537" spans="1:7" ht="15.05">
      <c r="A537" s="126"/>
      <c r="B537" s="256"/>
      <c r="C537" s="95"/>
      <c r="D537" s="95"/>
      <c r="E537" s="95"/>
      <c r="F537" s="95"/>
      <c r="G537" s="257"/>
    </row>
    <row r="538" spans="1:7" ht="15.05">
      <c r="A538" s="126"/>
      <c r="B538" s="256"/>
      <c r="C538" s="95"/>
      <c r="D538" s="95"/>
      <c r="E538" s="95"/>
      <c r="F538" s="95"/>
      <c r="G538" s="257"/>
    </row>
    <row r="539" spans="1:7" ht="15.05">
      <c r="A539" s="126"/>
      <c r="B539" s="256"/>
      <c r="C539" s="95"/>
      <c r="D539" s="95"/>
      <c r="E539" s="95"/>
      <c r="F539" s="95"/>
      <c r="G539" s="257"/>
    </row>
    <row r="540" spans="1:7" ht="15.05">
      <c r="A540" s="126"/>
      <c r="B540" s="256"/>
      <c r="C540" s="95"/>
      <c r="D540" s="95"/>
      <c r="E540" s="95"/>
      <c r="F540" s="95"/>
      <c r="G540" s="257"/>
    </row>
    <row r="541" spans="1:7" ht="15.05">
      <c r="A541" s="126"/>
      <c r="B541" s="256"/>
      <c r="C541" s="95"/>
      <c r="D541" s="95"/>
      <c r="E541" s="95"/>
      <c r="F541" s="95"/>
      <c r="G541" s="257"/>
    </row>
    <row r="542" spans="1:7" ht="15.05">
      <c r="A542" s="126"/>
      <c r="B542" s="256"/>
      <c r="C542" s="95"/>
      <c r="D542" s="95"/>
      <c r="E542" s="95"/>
      <c r="F542" s="95"/>
      <c r="G542" s="257"/>
    </row>
    <row r="543" spans="1:7" ht="15.05">
      <c r="A543" s="126"/>
      <c r="B543" s="256"/>
      <c r="C543" s="95"/>
      <c r="D543" s="95"/>
      <c r="E543" s="95"/>
      <c r="F543" s="95"/>
      <c r="G543" s="257"/>
    </row>
    <row r="544" spans="1:7" ht="15.05">
      <c r="A544" s="126"/>
      <c r="B544" s="256"/>
      <c r="C544" s="95"/>
      <c r="D544" s="95"/>
      <c r="E544" s="95"/>
      <c r="F544" s="95"/>
      <c r="G544" s="257"/>
    </row>
    <row r="545" spans="1:7" ht="15.05">
      <c r="A545" s="126"/>
      <c r="B545" s="256"/>
      <c r="C545" s="95"/>
      <c r="D545" s="95"/>
      <c r="E545" s="95"/>
      <c r="F545" s="95"/>
      <c r="G545" s="257"/>
    </row>
    <row r="546" spans="1:7" ht="15.05">
      <c r="A546" s="126"/>
      <c r="B546" s="256"/>
      <c r="C546" s="95"/>
      <c r="D546" s="95"/>
      <c r="E546" s="95"/>
      <c r="F546" s="95"/>
      <c r="G546" s="257"/>
    </row>
    <row r="547" spans="1:7" ht="15.05">
      <c r="A547" s="126"/>
      <c r="B547" s="256"/>
      <c r="C547" s="95"/>
      <c r="D547" s="95"/>
      <c r="E547" s="95"/>
      <c r="F547" s="95"/>
      <c r="G547" s="257"/>
    </row>
    <row r="548" spans="1:7" ht="15.05">
      <c r="A548" s="126"/>
      <c r="B548" s="256"/>
      <c r="C548" s="95"/>
      <c r="D548" s="95"/>
      <c r="E548" s="95"/>
      <c r="F548" s="95"/>
      <c r="G548" s="257"/>
    </row>
    <row r="549" spans="1:7" ht="15.05">
      <c r="A549" s="126"/>
      <c r="B549" s="256"/>
      <c r="C549" s="95"/>
      <c r="D549" s="95"/>
      <c r="E549" s="95"/>
      <c r="F549" s="95"/>
      <c r="G549" s="257"/>
    </row>
    <row r="550" spans="1:7" ht="15.05">
      <c r="A550" s="126"/>
      <c r="B550" s="256"/>
      <c r="C550" s="95"/>
      <c r="D550" s="95"/>
      <c r="E550" s="95"/>
      <c r="F550" s="95"/>
      <c r="G550" s="257"/>
    </row>
    <row r="551" spans="1:7" ht="15.05">
      <c r="A551" s="126"/>
      <c r="B551" s="256"/>
      <c r="C551" s="95"/>
      <c r="D551" s="95"/>
      <c r="E551" s="95"/>
      <c r="F551" s="95"/>
      <c r="G551" s="257"/>
    </row>
    <row r="552" spans="1:7" ht="15.05">
      <c r="A552" s="126"/>
      <c r="B552" s="256"/>
      <c r="C552" s="95"/>
      <c r="D552" s="95"/>
      <c r="E552" s="95"/>
      <c r="F552" s="95"/>
      <c r="G552" s="257"/>
    </row>
    <row r="553" spans="1:7" ht="15.05">
      <c r="A553" s="126"/>
      <c r="B553" s="256"/>
      <c r="C553" s="95"/>
      <c r="D553" s="95"/>
      <c r="E553" s="95"/>
      <c r="F553" s="95"/>
      <c r="G553" s="257"/>
    </row>
    <row r="554" spans="1:7" ht="15.05">
      <c r="A554" s="126"/>
      <c r="B554" s="256"/>
      <c r="C554" s="95"/>
      <c r="D554" s="95"/>
      <c r="E554" s="95"/>
      <c r="F554" s="95"/>
      <c r="G554" s="257"/>
    </row>
    <row r="555" spans="1:7" ht="15.05">
      <c r="A555" s="126"/>
      <c r="B555" s="256"/>
      <c r="C555" s="95"/>
      <c r="D555" s="95"/>
      <c r="E555" s="95"/>
      <c r="F555" s="95"/>
      <c r="G555" s="257"/>
    </row>
    <row r="556" spans="1:7" ht="15.05">
      <c r="A556" s="126"/>
      <c r="B556" s="256"/>
      <c r="C556" s="95"/>
      <c r="D556" s="95"/>
      <c r="E556" s="95"/>
      <c r="F556" s="95"/>
      <c r="G556" s="257"/>
    </row>
    <row r="557" spans="1:7" ht="15.05">
      <c r="A557" s="126"/>
      <c r="B557" s="256"/>
      <c r="C557" s="95"/>
      <c r="D557" s="95"/>
      <c r="E557" s="95"/>
      <c r="F557" s="95"/>
      <c r="G557" s="257"/>
    </row>
    <row r="558" spans="1:7" ht="15.05">
      <c r="A558" s="126"/>
      <c r="B558" s="256"/>
      <c r="C558" s="95"/>
      <c r="D558" s="95"/>
      <c r="E558" s="95"/>
      <c r="F558" s="95"/>
      <c r="G558" s="257"/>
    </row>
    <row r="559" spans="1:7" ht="15.05">
      <c r="A559" s="126"/>
      <c r="B559" s="256"/>
      <c r="C559" s="95"/>
      <c r="D559" s="95"/>
      <c r="E559" s="95"/>
      <c r="F559" s="95"/>
      <c r="G559" s="257"/>
    </row>
    <row r="560" spans="1:7" ht="15.05">
      <c r="A560" s="126"/>
      <c r="B560" s="256"/>
      <c r="C560" s="95"/>
      <c r="D560" s="95"/>
      <c r="E560" s="95"/>
      <c r="F560" s="95"/>
      <c r="G560" s="257"/>
    </row>
    <row r="561" spans="1:7" ht="15.05">
      <c r="A561" s="126"/>
      <c r="B561" s="256"/>
      <c r="C561" s="95"/>
      <c r="D561" s="95"/>
      <c r="E561" s="95"/>
      <c r="F561" s="95"/>
      <c r="G561" s="257"/>
    </row>
    <row r="562" spans="1:7" ht="15.05">
      <c r="A562" s="126"/>
      <c r="B562" s="256"/>
      <c r="C562" s="95"/>
      <c r="D562" s="95"/>
      <c r="E562" s="95"/>
      <c r="F562" s="95"/>
      <c r="G562" s="257"/>
    </row>
    <row r="563" spans="1:7" ht="15.05">
      <c r="A563" s="126"/>
      <c r="B563" s="256"/>
      <c r="C563" s="95"/>
      <c r="D563" s="95"/>
      <c r="E563" s="95"/>
      <c r="F563" s="95"/>
      <c r="G563" s="257"/>
    </row>
    <row r="564" spans="1:7" ht="15.05">
      <c r="A564" s="126"/>
      <c r="B564" s="256"/>
      <c r="C564" s="95"/>
      <c r="D564" s="95"/>
      <c r="E564" s="95"/>
      <c r="F564" s="95"/>
      <c r="G564" s="257"/>
    </row>
    <row r="565" spans="1:7" ht="15.05">
      <c r="A565" s="126"/>
      <c r="B565" s="256"/>
      <c r="C565" s="95"/>
      <c r="D565" s="95"/>
      <c r="E565" s="95"/>
      <c r="F565" s="95"/>
      <c r="G565" s="257"/>
    </row>
    <row r="566" spans="1:7" ht="15.05">
      <c r="A566" s="126"/>
      <c r="B566" s="256"/>
      <c r="C566" s="95"/>
      <c r="D566" s="95"/>
      <c r="E566" s="95"/>
      <c r="F566" s="95"/>
      <c r="G566" s="257"/>
    </row>
    <row r="567" spans="1:7" ht="15.05">
      <c r="A567" s="126"/>
      <c r="B567" s="256"/>
      <c r="C567" s="95"/>
      <c r="D567" s="95"/>
      <c r="E567" s="95"/>
      <c r="F567" s="95"/>
      <c r="G567" s="257"/>
    </row>
    <row r="568" spans="1:7" ht="15.05">
      <c r="A568" s="126"/>
      <c r="B568" s="256"/>
      <c r="C568" s="95"/>
      <c r="D568" s="95"/>
      <c r="E568" s="95"/>
      <c r="F568" s="95"/>
      <c r="G568" s="257"/>
    </row>
    <row r="569" spans="1:7" ht="15.05">
      <c r="A569" s="126"/>
      <c r="B569" s="256"/>
      <c r="C569" s="95"/>
      <c r="D569" s="95"/>
      <c r="E569" s="95"/>
      <c r="F569" s="95"/>
      <c r="G569" s="257"/>
    </row>
    <row r="570" spans="1:7" ht="15.05">
      <c r="A570" s="126"/>
      <c r="B570" s="256"/>
      <c r="C570" s="95"/>
      <c r="D570" s="95"/>
      <c r="E570" s="95"/>
      <c r="F570" s="95"/>
      <c r="G570" s="257"/>
    </row>
    <row r="571" spans="1:7" ht="15.05">
      <c r="A571" s="126"/>
      <c r="B571" s="256"/>
      <c r="C571" s="95"/>
      <c r="D571" s="95"/>
      <c r="E571" s="95"/>
      <c r="F571" s="95"/>
      <c r="G571" s="257"/>
    </row>
    <row r="572" spans="1:7" ht="15.05">
      <c r="A572" s="126"/>
      <c r="B572" s="256"/>
      <c r="C572" s="95"/>
      <c r="D572" s="95"/>
      <c r="E572" s="95"/>
      <c r="F572" s="95"/>
      <c r="G572" s="257"/>
    </row>
    <row r="573" spans="1:7" ht="15.05">
      <c r="A573" s="126"/>
      <c r="B573" s="256"/>
      <c r="C573" s="95"/>
      <c r="D573" s="95"/>
      <c r="E573" s="95"/>
      <c r="F573" s="95"/>
      <c r="G573" s="257"/>
    </row>
    <row r="574" spans="1:7" ht="15.05">
      <c r="A574" s="126"/>
      <c r="B574" s="256"/>
      <c r="C574" s="95"/>
      <c r="D574" s="95"/>
      <c r="E574" s="95"/>
      <c r="F574" s="95"/>
      <c r="G574" s="257"/>
    </row>
    <row r="575" spans="1:7" ht="15.05">
      <c r="A575" s="126"/>
      <c r="B575" s="256"/>
      <c r="C575" s="95"/>
      <c r="D575" s="95"/>
      <c r="E575" s="95"/>
      <c r="F575" s="95"/>
      <c r="G575" s="257"/>
    </row>
    <row r="576" spans="1:7" ht="15.05">
      <c r="A576" s="126"/>
      <c r="B576" s="256"/>
      <c r="C576" s="95"/>
      <c r="D576" s="95"/>
      <c r="E576" s="95"/>
      <c r="F576" s="95"/>
      <c r="G576" s="257"/>
    </row>
    <row r="577" spans="1:7" ht="15.05">
      <c r="A577" s="126"/>
      <c r="B577" s="256"/>
      <c r="C577" s="95"/>
      <c r="D577" s="95"/>
      <c r="E577" s="95"/>
      <c r="F577" s="95"/>
      <c r="G577" s="257"/>
    </row>
    <row r="578" spans="1:7" ht="15.05">
      <c r="A578" s="126"/>
      <c r="B578" s="256"/>
      <c r="C578" s="95"/>
      <c r="D578" s="95"/>
      <c r="E578" s="95"/>
      <c r="F578" s="95"/>
      <c r="G578" s="257"/>
    </row>
    <row r="579" spans="1:7" ht="15.05">
      <c r="A579" s="126"/>
      <c r="B579" s="256"/>
      <c r="C579" s="95"/>
      <c r="D579" s="95"/>
      <c r="E579" s="95"/>
      <c r="F579" s="95"/>
      <c r="G579" s="257"/>
    </row>
    <row r="580" spans="1:7" ht="15.05">
      <c r="A580" s="126"/>
      <c r="B580" s="256"/>
      <c r="C580" s="95"/>
      <c r="D580" s="95"/>
      <c r="E580" s="95"/>
      <c r="F580" s="95"/>
      <c r="G580" s="257"/>
    </row>
    <row r="581" spans="1:7" ht="15.05">
      <c r="A581" s="126"/>
      <c r="B581" s="256"/>
      <c r="C581" s="95"/>
      <c r="D581" s="95"/>
      <c r="E581" s="95"/>
      <c r="F581" s="95"/>
      <c r="G581" s="257"/>
    </row>
    <row r="582" spans="1:7" ht="15.05">
      <c r="A582" s="126"/>
      <c r="B582" s="256"/>
      <c r="C582" s="95"/>
      <c r="D582" s="95"/>
      <c r="E582" s="95"/>
      <c r="F582" s="95"/>
      <c r="G582" s="257"/>
    </row>
    <row r="583" spans="1:7" ht="15.05">
      <c r="A583" s="126"/>
      <c r="B583" s="256"/>
      <c r="C583" s="95"/>
      <c r="D583" s="95"/>
      <c r="E583" s="95"/>
      <c r="F583" s="95"/>
      <c r="G583" s="257"/>
    </row>
    <row r="584" spans="1:7" ht="15.05">
      <c r="A584" s="126"/>
      <c r="B584" s="256"/>
      <c r="C584" s="95"/>
      <c r="D584" s="95"/>
      <c r="E584" s="95"/>
      <c r="F584" s="95"/>
      <c r="G584" s="257"/>
    </row>
    <row r="585" spans="1:7" ht="15.05">
      <c r="A585" s="126"/>
      <c r="B585" s="256"/>
      <c r="C585" s="95"/>
      <c r="D585" s="95"/>
      <c r="E585" s="95"/>
      <c r="F585" s="95"/>
      <c r="G585" s="257"/>
    </row>
    <row r="586" spans="1:7" ht="15.05">
      <c r="A586" s="126"/>
      <c r="B586" s="256"/>
      <c r="C586" s="95"/>
      <c r="D586" s="95"/>
      <c r="E586" s="95"/>
      <c r="F586" s="95"/>
      <c r="G586" s="257"/>
    </row>
    <row r="587" spans="1:7" ht="15.05">
      <c r="A587" s="126"/>
      <c r="B587" s="256"/>
      <c r="C587" s="95"/>
      <c r="D587" s="95"/>
      <c r="E587" s="95"/>
      <c r="F587" s="95"/>
      <c r="G587" s="257"/>
    </row>
    <row r="588" spans="1:7" ht="15.05">
      <c r="A588" s="126"/>
      <c r="B588" s="256"/>
      <c r="C588" s="95"/>
      <c r="D588" s="95"/>
      <c r="E588" s="95"/>
      <c r="F588" s="95"/>
      <c r="G588" s="257"/>
    </row>
    <row r="589" spans="1:7" ht="15.05">
      <c r="A589" s="126"/>
      <c r="B589" s="256"/>
      <c r="C589" s="95"/>
      <c r="D589" s="95"/>
      <c r="E589" s="95"/>
      <c r="F589" s="95"/>
      <c r="G589" s="257"/>
    </row>
    <row r="590" spans="1:7" ht="15.05">
      <c r="A590" s="126"/>
      <c r="B590" s="256"/>
      <c r="C590" s="95"/>
      <c r="D590" s="95"/>
      <c r="E590" s="95"/>
      <c r="F590" s="95"/>
      <c r="G590" s="257"/>
    </row>
    <row r="591" spans="1:7" ht="15.05">
      <c r="A591" s="126"/>
      <c r="B591" s="256"/>
      <c r="C591" s="95"/>
      <c r="D591" s="95"/>
      <c r="E591" s="95"/>
      <c r="F591" s="95"/>
      <c r="G591" s="257"/>
    </row>
    <row r="592" spans="1:7" ht="15.05">
      <c r="A592" s="126"/>
      <c r="B592" s="256"/>
      <c r="C592" s="95"/>
      <c r="D592" s="95"/>
      <c r="E592" s="95"/>
      <c r="F592" s="95"/>
      <c r="G592" s="257"/>
    </row>
    <row r="593" spans="1:7" ht="15.05">
      <c r="A593" s="126"/>
      <c r="B593" s="256"/>
      <c r="C593" s="95"/>
      <c r="D593" s="95"/>
      <c r="E593" s="95"/>
      <c r="F593" s="95"/>
      <c r="G593" s="257"/>
    </row>
    <row r="594" spans="1:7" ht="15.05">
      <c r="A594" s="126"/>
      <c r="B594" s="256"/>
      <c r="C594" s="95"/>
      <c r="D594" s="95"/>
      <c r="E594" s="95"/>
      <c r="F594" s="95"/>
      <c r="G594" s="257"/>
    </row>
    <row r="595" spans="1:7" ht="15.05">
      <c r="A595" s="126"/>
      <c r="B595" s="256"/>
      <c r="C595" s="95"/>
      <c r="D595" s="95"/>
      <c r="E595" s="95"/>
      <c r="F595" s="95"/>
      <c r="G595" s="257"/>
    </row>
    <row r="596" spans="1:7" ht="15.05">
      <c r="A596" s="126"/>
      <c r="B596" s="256"/>
      <c r="C596" s="95"/>
      <c r="D596" s="95"/>
      <c r="E596" s="95"/>
      <c r="F596" s="95"/>
      <c r="G596" s="257"/>
    </row>
    <row r="597" spans="1:7" ht="15.05">
      <c r="A597" s="126"/>
      <c r="B597" s="256"/>
      <c r="C597" s="95"/>
      <c r="D597" s="95"/>
      <c r="E597" s="95"/>
      <c r="F597" s="95"/>
      <c r="G597" s="257"/>
    </row>
    <row r="598" spans="1:7" ht="15.05">
      <c r="A598" s="126"/>
      <c r="B598" s="256"/>
      <c r="C598" s="95"/>
      <c r="D598" s="95"/>
      <c r="E598" s="95"/>
      <c r="F598" s="95"/>
      <c r="G598" s="257"/>
    </row>
    <row r="599" spans="1:7" ht="15.05">
      <c r="A599" s="126"/>
      <c r="B599" s="256"/>
      <c r="C599" s="95"/>
      <c r="D599" s="95"/>
      <c r="E599" s="95"/>
      <c r="F599" s="95"/>
      <c r="G599" s="257"/>
    </row>
    <row r="600" spans="1:7" ht="15.05">
      <c r="A600" s="126"/>
      <c r="B600" s="256"/>
      <c r="C600" s="95"/>
      <c r="D600" s="95"/>
      <c r="E600" s="95"/>
      <c r="F600" s="95"/>
      <c r="G600" s="257"/>
    </row>
    <row r="601" spans="1:7" ht="15.05">
      <c r="A601" s="126"/>
      <c r="B601" s="256"/>
      <c r="C601" s="95"/>
      <c r="D601" s="95"/>
      <c r="E601" s="95"/>
      <c r="F601" s="95"/>
      <c r="G601" s="257"/>
    </row>
    <row r="602" spans="1:7" ht="15.05">
      <c r="A602" s="126"/>
      <c r="B602" s="256"/>
      <c r="C602" s="95"/>
      <c r="D602" s="95"/>
      <c r="E602" s="95"/>
      <c r="F602" s="95"/>
      <c r="G602" s="257"/>
    </row>
    <row r="603" spans="1:7" ht="15.05">
      <c r="A603" s="126"/>
      <c r="B603" s="256"/>
      <c r="C603" s="95"/>
      <c r="D603" s="95"/>
      <c r="E603" s="95"/>
      <c r="F603" s="95"/>
      <c r="G603" s="257"/>
    </row>
    <row r="604" spans="1:7" ht="15.05">
      <c r="A604" s="126"/>
      <c r="B604" s="256"/>
      <c r="C604" s="95"/>
      <c r="D604" s="95"/>
      <c r="E604" s="95"/>
      <c r="F604" s="95"/>
      <c r="G604" s="257"/>
    </row>
    <row r="605" spans="1:7" ht="15.05">
      <c r="A605" s="126"/>
      <c r="B605" s="256"/>
      <c r="C605" s="95"/>
      <c r="D605" s="95"/>
      <c r="E605" s="95"/>
      <c r="F605" s="95"/>
      <c r="G605" s="257"/>
    </row>
    <row r="606" spans="1:7" ht="15.05">
      <c r="A606" s="126"/>
      <c r="B606" s="256"/>
      <c r="C606" s="95"/>
      <c r="D606" s="95"/>
      <c r="E606" s="95"/>
      <c r="F606" s="95"/>
      <c r="G606" s="257"/>
    </row>
    <row r="607" spans="1:7" ht="15.05">
      <c r="A607" s="126"/>
      <c r="B607" s="256"/>
      <c r="C607" s="95"/>
      <c r="D607" s="95"/>
      <c r="E607" s="95"/>
      <c r="F607" s="95"/>
      <c r="G607" s="257"/>
    </row>
    <row r="608" spans="1:7" ht="15.05">
      <c r="A608" s="126"/>
      <c r="B608" s="256"/>
      <c r="C608" s="95"/>
      <c r="D608" s="95"/>
      <c r="E608" s="95"/>
      <c r="F608" s="95"/>
      <c r="G608" s="257"/>
    </row>
    <row r="609" spans="1:7" ht="15.05">
      <c r="A609" s="126"/>
      <c r="B609" s="256"/>
      <c r="C609" s="95"/>
      <c r="D609" s="95"/>
      <c r="E609" s="95"/>
      <c r="F609" s="95"/>
      <c r="G609" s="257"/>
    </row>
    <row r="610" spans="1:7" ht="15.05">
      <c r="A610" s="126"/>
      <c r="B610" s="256"/>
      <c r="C610" s="95"/>
      <c r="D610" s="95"/>
      <c r="E610" s="95"/>
      <c r="F610" s="95"/>
      <c r="G610" s="257"/>
    </row>
    <row r="611" spans="1:7" ht="15.05">
      <c r="A611" s="126"/>
      <c r="B611" s="256"/>
      <c r="C611" s="95"/>
      <c r="D611" s="95"/>
      <c r="E611" s="95"/>
      <c r="F611" s="95"/>
      <c r="G611" s="257"/>
    </row>
    <row r="612" spans="1:7" ht="15.05">
      <c r="A612" s="126"/>
      <c r="B612" s="256"/>
      <c r="C612" s="95"/>
      <c r="D612" s="95"/>
      <c r="E612" s="95"/>
      <c r="F612" s="95"/>
      <c r="G612" s="257"/>
    </row>
    <row r="613" spans="1:7" ht="15.05">
      <c r="A613" s="126"/>
      <c r="B613" s="256"/>
      <c r="C613" s="95"/>
      <c r="D613" s="95"/>
      <c r="E613" s="95"/>
      <c r="F613" s="95"/>
      <c r="G613" s="257"/>
    </row>
    <row r="614" spans="1:7" ht="15.05">
      <c r="A614" s="126"/>
      <c r="B614" s="256"/>
      <c r="C614" s="95"/>
      <c r="D614" s="95"/>
      <c r="E614" s="95"/>
      <c r="F614" s="95"/>
      <c r="G614" s="257"/>
    </row>
    <row r="615" spans="1:7" ht="15.05">
      <c r="A615" s="126"/>
      <c r="B615" s="256"/>
      <c r="C615" s="95"/>
      <c r="D615" s="95"/>
      <c r="E615" s="95"/>
      <c r="F615" s="95"/>
      <c r="G615" s="257"/>
    </row>
    <row r="616" spans="1:7" ht="15.05">
      <c r="A616" s="126"/>
      <c r="B616" s="256"/>
      <c r="C616" s="95"/>
      <c r="D616" s="95"/>
      <c r="E616" s="95"/>
      <c r="F616" s="95"/>
      <c r="G616" s="257"/>
    </row>
    <row r="617" spans="1:7" ht="15.05">
      <c r="A617" s="126"/>
      <c r="B617" s="256"/>
      <c r="C617" s="95"/>
      <c r="D617" s="95"/>
      <c r="E617" s="95"/>
      <c r="F617" s="95"/>
      <c r="G617" s="257"/>
    </row>
    <row r="618" spans="1:7" ht="15.05">
      <c r="A618" s="126"/>
      <c r="B618" s="256"/>
      <c r="C618" s="95"/>
      <c r="D618" s="95"/>
      <c r="E618" s="95"/>
      <c r="F618" s="95"/>
      <c r="G618" s="257"/>
    </row>
    <row r="619" spans="1:7" ht="15.05">
      <c r="A619" s="126"/>
      <c r="B619" s="256"/>
      <c r="C619" s="95"/>
      <c r="D619" s="95"/>
      <c r="E619" s="95"/>
      <c r="F619" s="95"/>
      <c r="G619" s="257"/>
    </row>
    <row r="620" spans="1:7" ht="15.05">
      <c r="A620" s="126"/>
      <c r="B620" s="256"/>
      <c r="C620" s="95"/>
      <c r="D620" s="95"/>
      <c r="E620" s="95"/>
      <c r="F620" s="95"/>
      <c r="G620" s="257"/>
    </row>
    <row r="621" spans="1:7" ht="15.05">
      <c r="A621" s="126"/>
      <c r="B621" s="256"/>
      <c r="C621" s="95"/>
      <c r="D621" s="95"/>
      <c r="E621" s="95"/>
      <c r="F621" s="95"/>
      <c r="G621" s="257"/>
    </row>
    <row r="622" spans="1:7" ht="15.05">
      <c r="A622" s="126"/>
      <c r="B622" s="256"/>
      <c r="C622" s="95"/>
      <c r="D622" s="95"/>
      <c r="E622" s="95"/>
      <c r="F622" s="95"/>
      <c r="G622" s="257"/>
    </row>
    <row r="623" spans="1:7" ht="15.05">
      <c r="A623" s="126"/>
      <c r="B623" s="256"/>
      <c r="C623" s="95"/>
      <c r="D623" s="95"/>
      <c r="E623" s="95"/>
      <c r="F623" s="95"/>
      <c r="G623" s="257"/>
    </row>
    <row r="624" spans="1:7" ht="15.05">
      <c r="A624" s="126"/>
      <c r="B624" s="256"/>
      <c r="C624" s="95"/>
      <c r="D624" s="95"/>
      <c r="E624" s="95"/>
      <c r="F624" s="95"/>
      <c r="G624" s="257"/>
    </row>
    <row r="625" spans="1:7" ht="15.05">
      <c r="A625" s="126"/>
      <c r="B625" s="256"/>
      <c r="C625" s="95"/>
      <c r="D625" s="95"/>
      <c r="E625" s="95"/>
      <c r="F625" s="95"/>
      <c r="G625" s="257"/>
    </row>
    <row r="626" spans="1:7" ht="15.05">
      <c r="A626" s="126"/>
      <c r="B626" s="256"/>
      <c r="C626" s="95"/>
      <c r="D626" s="95"/>
      <c r="E626" s="95"/>
      <c r="F626" s="95"/>
      <c r="G626" s="257"/>
    </row>
    <row r="627" spans="1:7" ht="15.05">
      <c r="A627" s="126"/>
      <c r="B627" s="256"/>
      <c r="C627" s="95"/>
      <c r="D627" s="95"/>
      <c r="E627" s="95"/>
      <c r="F627" s="95"/>
      <c r="G627" s="257"/>
    </row>
    <row r="628" spans="1:7" ht="15.05">
      <c r="A628" s="126"/>
      <c r="B628" s="256"/>
      <c r="C628" s="95"/>
      <c r="D628" s="95"/>
      <c r="E628" s="95"/>
      <c r="F628" s="95"/>
      <c r="G628" s="257"/>
    </row>
    <row r="629" spans="1:7" ht="15.05">
      <c r="A629" s="126"/>
      <c r="B629" s="256"/>
      <c r="C629" s="95"/>
      <c r="D629" s="95"/>
      <c r="E629" s="95"/>
      <c r="F629" s="95"/>
      <c r="G629" s="257"/>
    </row>
    <row r="630" spans="1:7" ht="15.05">
      <c r="A630" s="126"/>
      <c r="B630" s="256"/>
      <c r="C630" s="95"/>
      <c r="D630" s="95"/>
      <c r="E630" s="95"/>
      <c r="F630" s="95"/>
      <c r="G630" s="257"/>
    </row>
    <row r="631" spans="1:7" ht="15.05">
      <c r="A631" s="126"/>
      <c r="B631" s="256"/>
      <c r="C631" s="95"/>
      <c r="D631" s="95"/>
      <c r="E631" s="95"/>
      <c r="F631" s="95"/>
      <c r="G631" s="257"/>
    </row>
    <row r="632" spans="1:7" ht="15.05">
      <c r="A632" s="126"/>
      <c r="B632" s="256"/>
      <c r="C632" s="95"/>
      <c r="D632" s="95"/>
      <c r="E632" s="95"/>
      <c r="F632" s="95"/>
      <c r="G632" s="257"/>
    </row>
    <row r="633" spans="1:7" ht="15.05">
      <c r="A633" s="126"/>
      <c r="B633" s="256"/>
      <c r="C633" s="95"/>
      <c r="D633" s="95"/>
      <c r="E633" s="95"/>
      <c r="F633" s="95"/>
      <c r="G633" s="257"/>
    </row>
    <row r="634" spans="1:7" ht="15.05">
      <c r="A634" s="126"/>
      <c r="B634" s="256"/>
      <c r="C634" s="95"/>
      <c r="D634" s="95"/>
      <c r="E634" s="95"/>
      <c r="F634" s="95"/>
      <c r="G634" s="257"/>
    </row>
    <row r="635" spans="1:7" ht="15.05">
      <c r="A635" s="126"/>
      <c r="B635" s="256"/>
      <c r="C635" s="95"/>
      <c r="D635" s="95"/>
      <c r="E635" s="95"/>
      <c r="F635" s="95"/>
      <c r="G635" s="257"/>
    </row>
    <row r="636" spans="1:7" ht="15.05">
      <c r="A636" s="126"/>
      <c r="B636" s="256"/>
      <c r="C636" s="95"/>
      <c r="D636" s="95"/>
      <c r="E636" s="95"/>
      <c r="F636" s="95"/>
      <c r="G636" s="257"/>
    </row>
    <row r="637" spans="1:7" ht="15.05">
      <c r="A637" s="126"/>
      <c r="B637" s="256"/>
      <c r="C637" s="95"/>
      <c r="D637" s="95"/>
      <c r="E637" s="95"/>
      <c r="F637" s="95"/>
      <c r="G637" s="257"/>
    </row>
    <row r="638" spans="1:7" ht="15.05">
      <c r="A638" s="126"/>
      <c r="B638" s="256"/>
      <c r="C638" s="95"/>
      <c r="D638" s="95"/>
      <c r="E638" s="95"/>
      <c r="F638" s="95"/>
      <c r="G638" s="257"/>
    </row>
    <row r="639" spans="1:7" ht="15.05">
      <c r="A639" s="126"/>
      <c r="B639" s="256"/>
      <c r="C639" s="95"/>
      <c r="D639" s="95"/>
      <c r="E639" s="95"/>
      <c r="F639" s="95"/>
      <c r="G639" s="257"/>
    </row>
    <row r="640" spans="1:7" ht="15.05">
      <c r="A640" s="126"/>
      <c r="B640" s="256"/>
      <c r="C640" s="95"/>
      <c r="D640" s="95"/>
      <c r="E640" s="95"/>
      <c r="F640" s="95"/>
      <c r="G640" s="257"/>
    </row>
    <row r="641" spans="1:7" ht="15.05">
      <c r="A641" s="126"/>
      <c r="B641" s="256"/>
      <c r="C641" s="95"/>
      <c r="D641" s="95"/>
      <c r="E641" s="95"/>
      <c r="F641" s="95"/>
      <c r="G641" s="257"/>
    </row>
    <row r="642" spans="1:7" ht="15.05">
      <c r="A642" s="126"/>
      <c r="B642" s="256"/>
      <c r="C642" s="95"/>
      <c r="D642" s="95"/>
      <c r="E642" s="95"/>
      <c r="F642" s="95"/>
      <c r="G642" s="257"/>
    </row>
    <row r="643" spans="1:7" ht="15.05">
      <c r="A643" s="126"/>
      <c r="B643" s="256"/>
      <c r="C643" s="95"/>
      <c r="D643" s="95"/>
      <c r="E643" s="95"/>
      <c r="F643" s="95"/>
      <c r="G643" s="257"/>
    </row>
    <row r="644" spans="1:7" ht="15.05">
      <c r="A644" s="126"/>
      <c r="B644" s="256"/>
      <c r="C644" s="95"/>
      <c r="D644" s="95"/>
      <c r="E644" s="95"/>
      <c r="F644" s="95"/>
      <c r="G644" s="257"/>
    </row>
    <row r="645" spans="1:7" ht="15.05">
      <c r="A645" s="126"/>
      <c r="B645" s="256"/>
      <c r="C645" s="95"/>
      <c r="D645" s="95"/>
      <c r="E645" s="95"/>
      <c r="F645" s="95"/>
      <c r="G645" s="257"/>
    </row>
    <row r="646" spans="1:7" ht="15.05">
      <c r="A646" s="126"/>
      <c r="B646" s="256"/>
      <c r="C646" s="95"/>
      <c r="D646" s="95"/>
      <c r="E646" s="95"/>
      <c r="F646" s="95"/>
      <c r="G646" s="257"/>
    </row>
    <row r="647" spans="1:7" ht="15.05">
      <c r="A647" s="126"/>
      <c r="B647" s="256"/>
      <c r="C647" s="95"/>
      <c r="D647" s="95"/>
      <c r="E647" s="95"/>
      <c r="F647" s="95"/>
      <c r="G647" s="257"/>
    </row>
    <row r="648" spans="1:7" ht="15.05">
      <c r="A648" s="126"/>
      <c r="B648" s="256"/>
      <c r="C648" s="95"/>
      <c r="D648" s="95"/>
      <c r="E648" s="95"/>
      <c r="F648" s="95"/>
      <c r="G648" s="257"/>
    </row>
    <row r="649" spans="1:7" ht="15.05">
      <c r="A649" s="126"/>
      <c r="B649" s="256"/>
      <c r="C649" s="95"/>
      <c r="D649" s="95"/>
      <c r="E649" s="95"/>
      <c r="F649" s="95"/>
      <c r="G649" s="257"/>
    </row>
    <row r="650" spans="1:7" ht="15.05">
      <c r="A650" s="126"/>
      <c r="B650" s="256"/>
      <c r="C650" s="95"/>
      <c r="D650" s="95"/>
      <c r="E650" s="95"/>
      <c r="F650" s="95"/>
      <c r="G650" s="257"/>
    </row>
    <row r="651" spans="1:7" ht="15.05">
      <c r="A651" s="126"/>
      <c r="B651" s="256"/>
      <c r="C651" s="95"/>
      <c r="D651" s="95"/>
      <c r="E651" s="95"/>
      <c r="F651" s="95"/>
      <c r="G651" s="257"/>
    </row>
    <row r="652" spans="1:7" ht="15.05">
      <c r="A652" s="126"/>
      <c r="B652" s="256"/>
      <c r="C652" s="95"/>
      <c r="D652" s="95"/>
      <c r="E652" s="95"/>
      <c r="F652" s="95"/>
      <c r="G652" s="257"/>
    </row>
    <row r="653" spans="1:7" ht="15.05">
      <c r="A653" s="126"/>
      <c r="B653" s="256"/>
      <c r="C653" s="95"/>
      <c r="D653" s="95"/>
      <c r="E653" s="95"/>
      <c r="F653" s="95"/>
      <c r="G653" s="257"/>
    </row>
    <row r="654" spans="1:7" ht="15.05">
      <c r="A654" s="126"/>
      <c r="B654" s="256"/>
      <c r="C654" s="95"/>
      <c r="D654" s="95"/>
      <c r="E654" s="95"/>
      <c r="F654" s="95"/>
      <c r="G654" s="257"/>
    </row>
    <row r="655" spans="1:7" ht="15.05">
      <c r="A655" s="126"/>
      <c r="B655" s="256"/>
      <c r="C655" s="95"/>
      <c r="D655" s="95"/>
      <c r="E655" s="95"/>
      <c r="F655" s="95"/>
      <c r="G655" s="257"/>
    </row>
    <row r="656" spans="1:7" ht="15.05">
      <c r="A656" s="126"/>
      <c r="B656" s="256"/>
      <c r="C656" s="95"/>
      <c r="D656" s="95"/>
      <c r="E656" s="95"/>
      <c r="F656" s="95"/>
      <c r="G656" s="257"/>
    </row>
    <row r="657" spans="1:7" ht="15.05">
      <c r="A657" s="126"/>
      <c r="B657" s="256"/>
      <c r="C657" s="95"/>
      <c r="D657" s="95"/>
      <c r="E657" s="95"/>
      <c r="F657" s="95"/>
      <c r="G657" s="257"/>
    </row>
    <row r="658" spans="1:7" ht="15.05">
      <c r="A658" s="126"/>
      <c r="B658" s="256"/>
      <c r="C658" s="95"/>
      <c r="D658" s="95"/>
      <c r="E658" s="95"/>
      <c r="F658" s="95"/>
      <c r="G658" s="257"/>
    </row>
    <row r="659" spans="1:7" ht="15.05">
      <c r="A659" s="126"/>
      <c r="B659" s="256"/>
      <c r="C659" s="95"/>
      <c r="D659" s="95"/>
      <c r="E659" s="95"/>
      <c r="F659" s="95"/>
      <c r="G659" s="257"/>
    </row>
    <row r="660" spans="1:7" ht="15.05">
      <c r="A660" s="126"/>
      <c r="B660" s="256"/>
      <c r="C660" s="95"/>
      <c r="D660" s="95"/>
      <c r="E660" s="95"/>
      <c r="F660" s="95"/>
      <c r="G660" s="257"/>
    </row>
    <row r="661" spans="1:7" ht="15.05">
      <c r="A661" s="126"/>
      <c r="B661" s="256"/>
      <c r="C661" s="95"/>
      <c r="D661" s="95"/>
      <c r="E661" s="95"/>
      <c r="F661" s="95"/>
      <c r="G661" s="257"/>
    </row>
    <row r="662" spans="1:7" ht="15.05">
      <c r="A662" s="126"/>
      <c r="B662" s="256"/>
      <c r="C662" s="95"/>
      <c r="D662" s="95"/>
      <c r="E662" s="95"/>
      <c r="F662" s="95"/>
      <c r="G662" s="257"/>
    </row>
    <row r="663" spans="1:7" ht="15.05">
      <c r="A663" s="126"/>
      <c r="B663" s="256"/>
      <c r="C663" s="95"/>
      <c r="D663" s="95"/>
      <c r="E663" s="95"/>
      <c r="F663" s="95"/>
      <c r="G663" s="257"/>
    </row>
    <row r="664" spans="1:7" ht="15.05">
      <c r="A664" s="126"/>
      <c r="B664" s="256"/>
      <c r="C664" s="95"/>
      <c r="D664" s="95"/>
      <c r="E664" s="95"/>
      <c r="F664" s="95"/>
      <c r="G664" s="257"/>
    </row>
    <row r="665" spans="1:7" ht="15.05">
      <c r="A665" s="126"/>
      <c r="B665" s="256"/>
      <c r="C665" s="95"/>
      <c r="D665" s="95"/>
      <c r="E665" s="95"/>
      <c r="F665" s="95"/>
      <c r="G665" s="257"/>
    </row>
    <row r="666" spans="1:7" ht="15.05">
      <c r="A666" s="126"/>
      <c r="B666" s="256"/>
      <c r="C666" s="95"/>
      <c r="D666" s="95"/>
      <c r="E666" s="95"/>
      <c r="F666" s="95"/>
      <c r="G666" s="257"/>
    </row>
    <row r="667" spans="1:7" ht="15.05">
      <c r="A667" s="126"/>
      <c r="B667" s="256"/>
      <c r="C667" s="95"/>
      <c r="D667" s="95"/>
      <c r="E667" s="95"/>
      <c r="F667" s="95"/>
      <c r="G667" s="257"/>
    </row>
    <row r="668" spans="1:7" ht="15.05">
      <c r="A668" s="126"/>
      <c r="B668" s="256"/>
      <c r="C668" s="95"/>
      <c r="D668" s="95"/>
      <c r="E668" s="95"/>
      <c r="F668" s="95"/>
      <c r="G668" s="257"/>
    </row>
    <row r="669" spans="1:7" ht="15.05">
      <c r="A669" s="126"/>
      <c r="B669" s="256"/>
      <c r="C669" s="95"/>
      <c r="D669" s="95"/>
      <c r="E669" s="95"/>
      <c r="F669" s="95"/>
      <c r="G669" s="257"/>
    </row>
    <row r="670" spans="1:7" ht="15.05">
      <c r="A670" s="126"/>
      <c r="B670" s="256"/>
      <c r="C670" s="95"/>
      <c r="D670" s="95"/>
      <c r="E670" s="95"/>
      <c r="F670" s="95"/>
      <c r="G670" s="257"/>
    </row>
    <row r="671" spans="1:7" ht="15.05">
      <c r="A671" s="126"/>
      <c r="B671" s="256"/>
      <c r="C671" s="95"/>
      <c r="D671" s="95"/>
      <c r="E671" s="95"/>
      <c r="F671" s="95"/>
      <c r="G671" s="257"/>
    </row>
    <row r="672" spans="1:7" ht="15.05">
      <c r="A672" s="126"/>
      <c r="B672" s="256"/>
      <c r="C672" s="95"/>
      <c r="D672" s="95"/>
      <c r="E672" s="95"/>
      <c r="F672" s="95"/>
      <c r="G672" s="257"/>
    </row>
    <row r="673" spans="1:7" ht="15.05">
      <c r="A673" s="126"/>
      <c r="B673" s="256"/>
      <c r="C673" s="95"/>
      <c r="D673" s="95"/>
      <c r="E673" s="95"/>
      <c r="F673" s="95"/>
      <c r="G673" s="257"/>
    </row>
    <row r="674" spans="1:7" ht="15.05">
      <c r="A674" s="126"/>
      <c r="B674" s="256"/>
      <c r="C674" s="95"/>
      <c r="D674" s="95"/>
      <c r="E674" s="95"/>
      <c r="F674" s="95"/>
      <c r="G674" s="257"/>
    </row>
    <row r="675" spans="1:7" ht="15.05">
      <c r="A675" s="126"/>
      <c r="B675" s="256"/>
      <c r="C675" s="95"/>
      <c r="D675" s="95"/>
      <c r="E675" s="95"/>
      <c r="F675" s="95"/>
      <c r="G675" s="257"/>
    </row>
    <row r="676" spans="1:7" ht="15.05">
      <c r="A676" s="126"/>
      <c r="B676" s="256"/>
      <c r="C676" s="95"/>
      <c r="D676" s="95"/>
      <c r="E676" s="95"/>
      <c r="F676" s="95"/>
      <c r="G676" s="257"/>
    </row>
    <row r="677" spans="1:7" ht="15.05">
      <c r="A677" s="126"/>
      <c r="B677" s="256"/>
      <c r="C677" s="95"/>
      <c r="D677" s="95"/>
      <c r="E677" s="95"/>
      <c r="F677" s="95"/>
      <c r="G677" s="257"/>
    </row>
    <row r="678" spans="1:7" ht="15.05">
      <c r="A678" s="126"/>
      <c r="B678" s="256"/>
      <c r="C678" s="95"/>
      <c r="D678" s="95"/>
      <c r="E678" s="95"/>
      <c r="F678" s="95"/>
      <c r="G678" s="257"/>
    </row>
    <row r="679" spans="1:7" ht="15.05">
      <c r="A679" s="126"/>
      <c r="B679" s="256"/>
      <c r="C679" s="95"/>
      <c r="D679" s="95"/>
      <c r="E679" s="95"/>
      <c r="F679" s="95"/>
      <c r="G679" s="257"/>
    </row>
    <row r="680" spans="1:7" ht="15.05">
      <c r="A680" s="126"/>
      <c r="B680" s="256"/>
      <c r="C680" s="95"/>
      <c r="D680" s="95"/>
      <c r="E680" s="95"/>
      <c r="F680" s="95"/>
      <c r="G680" s="257"/>
    </row>
    <row r="681" spans="1:7" ht="15.05">
      <c r="A681" s="126"/>
      <c r="B681" s="256"/>
      <c r="C681" s="95"/>
      <c r="D681" s="95"/>
      <c r="E681" s="95"/>
      <c r="F681" s="95"/>
      <c r="G681" s="257"/>
    </row>
    <row r="682" spans="1:7" ht="15.05">
      <c r="A682" s="126"/>
      <c r="B682" s="256"/>
      <c r="C682" s="95"/>
      <c r="D682" s="95"/>
      <c r="E682" s="95"/>
      <c r="F682" s="95"/>
      <c r="G682" s="257"/>
    </row>
    <row r="683" spans="1:7" ht="15.05">
      <c r="A683" s="126"/>
      <c r="B683" s="256"/>
      <c r="C683" s="95"/>
      <c r="D683" s="95"/>
      <c r="E683" s="95"/>
      <c r="F683" s="95"/>
      <c r="G683" s="257"/>
    </row>
    <row r="684" spans="1:7" ht="15.05">
      <c r="A684" s="126"/>
      <c r="B684" s="256"/>
      <c r="C684" s="95"/>
      <c r="D684" s="95"/>
      <c r="E684" s="95"/>
      <c r="F684" s="95"/>
      <c r="G684" s="257"/>
    </row>
    <row r="685" spans="1:7" ht="15.05">
      <c r="A685" s="126"/>
      <c r="B685" s="256"/>
      <c r="C685" s="95"/>
      <c r="D685" s="95"/>
      <c r="E685" s="95"/>
      <c r="F685" s="95"/>
      <c r="G685" s="257"/>
    </row>
    <row r="686" spans="1:7" ht="15.05">
      <c r="A686" s="126"/>
      <c r="B686" s="256"/>
      <c r="C686" s="95"/>
      <c r="D686" s="95"/>
      <c r="E686" s="95"/>
      <c r="F686" s="95"/>
      <c r="G686" s="257"/>
    </row>
    <row r="687" spans="1:7" ht="15.05">
      <c r="A687" s="126"/>
      <c r="B687" s="256"/>
      <c r="C687" s="95"/>
      <c r="D687" s="95"/>
      <c r="E687" s="95"/>
      <c r="F687" s="95"/>
      <c r="G687" s="257"/>
    </row>
    <row r="688" spans="1:7" ht="15.05">
      <c r="A688" s="126"/>
      <c r="B688" s="256"/>
      <c r="C688" s="95"/>
      <c r="D688" s="95"/>
      <c r="E688" s="95"/>
      <c r="F688" s="95"/>
      <c r="G688" s="257"/>
    </row>
    <row r="689" spans="1:7" ht="15.05">
      <c r="A689" s="126"/>
      <c r="B689" s="256"/>
      <c r="C689" s="95"/>
      <c r="D689" s="95"/>
      <c r="E689" s="95"/>
      <c r="F689" s="95"/>
      <c r="G689" s="257"/>
    </row>
    <row r="690" spans="1:7" ht="15.05">
      <c r="A690" s="126"/>
      <c r="B690" s="256"/>
      <c r="C690" s="95"/>
      <c r="D690" s="95"/>
      <c r="E690" s="95"/>
      <c r="F690" s="95"/>
      <c r="G690" s="257"/>
    </row>
    <row r="691" spans="1:7" ht="15.05">
      <c r="A691" s="126"/>
      <c r="B691" s="256"/>
      <c r="C691" s="95"/>
      <c r="D691" s="95"/>
      <c r="E691" s="95"/>
      <c r="F691" s="95"/>
      <c r="G691" s="257"/>
    </row>
    <row r="692" spans="1:7" ht="15.05">
      <c r="A692" s="126"/>
      <c r="B692" s="256"/>
      <c r="C692" s="95"/>
      <c r="D692" s="95"/>
      <c r="E692" s="95"/>
      <c r="F692" s="95"/>
      <c r="G692" s="257"/>
    </row>
    <row r="693" spans="1:7" ht="15.05">
      <c r="A693" s="126"/>
      <c r="B693" s="256"/>
      <c r="C693" s="95"/>
      <c r="D693" s="95"/>
      <c r="E693" s="95"/>
      <c r="F693" s="95"/>
      <c r="G693" s="257"/>
    </row>
    <row r="694" spans="1:7" ht="15.05">
      <c r="A694" s="126"/>
      <c r="B694" s="256"/>
      <c r="C694" s="95"/>
      <c r="D694" s="95"/>
      <c r="E694" s="95"/>
      <c r="F694" s="95"/>
      <c r="G694" s="257"/>
    </row>
    <row r="695" spans="1:7" ht="15.05">
      <c r="A695" s="126"/>
      <c r="B695" s="256"/>
      <c r="C695" s="95"/>
      <c r="D695" s="95"/>
      <c r="E695" s="95"/>
      <c r="F695" s="95"/>
      <c r="G695" s="257"/>
    </row>
    <row r="696" spans="1:7" ht="15.05">
      <c r="A696" s="126"/>
      <c r="B696" s="256"/>
      <c r="C696" s="95"/>
      <c r="D696" s="95"/>
      <c r="E696" s="95"/>
      <c r="F696" s="95"/>
      <c r="G696" s="257"/>
    </row>
    <row r="697" spans="1:7" ht="15.05">
      <c r="A697" s="126"/>
      <c r="B697" s="256"/>
      <c r="C697" s="95"/>
      <c r="D697" s="95"/>
      <c r="E697" s="95"/>
      <c r="F697" s="95"/>
      <c r="G697" s="257"/>
    </row>
    <row r="698" spans="1:7" ht="15.05">
      <c r="A698" s="126"/>
      <c r="B698" s="256"/>
      <c r="C698" s="95"/>
      <c r="D698" s="95"/>
      <c r="E698" s="95"/>
      <c r="F698" s="95"/>
      <c r="G698" s="257"/>
    </row>
    <row r="699" spans="1:7" ht="15.05">
      <c r="A699" s="126"/>
      <c r="B699" s="256"/>
      <c r="C699" s="95"/>
      <c r="D699" s="95"/>
      <c r="E699" s="95"/>
      <c r="F699" s="95"/>
      <c r="G699" s="257"/>
    </row>
    <row r="700" spans="1:7" ht="15.05">
      <c r="A700" s="126"/>
      <c r="B700" s="256"/>
      <c r="C700" s="95"/>
      <c r="D700" s="95"/>
      <c r="E700" s="95"/>
      <c r="F700" s="95"/>
      <c r="G700" s="257"/>
    </row>
    <row r="701" spans="1:7" ht="15.05">
      <c r="A701" s="126"/>
      <c r="B701" s="256"/>
      <c r="C701" s="95"/>
      <c r="D701" s="95"/>
      <c r="E701" s="95"/>
      <c r="F701" s="95"/>
      <c r="G701" s="257"/>
    </row>
    <row r="702" spans="1:7" ht="15.05">
      <c r="A702" s="126"/>
      <c r="B702" s="256"/>
      <c r="C702" s="95"/>
      <c r="D702" s="95"/>
      <c r="E702" s="95"/>
      <c r="F702" s="95"/>
      <c r="G702" s="257"/>
    </row>
    <row r="703" spans="1:7" ht="15.05">
      <c r="A703" s="126"/>
      <c r="B703" s="256"/>
      <c r="C703" s="95"/>
      <c r="D703" s="95"/>
      <c r="E703" s="95"/>
      <c r="F703" s="95"/>
      <c r="G703" s="257"/>
    </row>
    <row r="704" spans="1:7" ht="15.05">
      <c r="A704" s="126"/>
      <c r="B704" s="256"/>
      <c r="C704" s="95"/>
      <c r="D704" s="95"/>
      <c r="E704" s="95"/>
      <c r="F704" s="95"/>
      <c r="G704" s="257"/>
    </row>
    <row r="705" spans="1:7" ht="15.05">
      <c r="A705" s="126"/>
      <c r="B705" s="256"/>
      <c r="C705" s="95"/>
      <c r="D705" s="95"/>
      <c r="E705" s="95"/>
      <c r="F705" s="95"/>
      <c r="G705" s="257"/>
    </row>
    <row r="706" spans="1:7" ht="15.05">
      <c r="A706" s="126"/>
      <c r="B706" s="256"/>
      <c r="C706" s="95"/>
      <c r="D706" s="95"/>
      <c r="E706" s="95"/>
      <c r="F706" s="95"/>
      <c r="G706" s="257"/>
    </row>
    <row r="707" spans="1:7" ht="15.05">
      <c r="A707" s="126"/>
      <c r="B707" s="256"/>
      <c r="C707" s="95"/>
      <c r="D707" s="95"/>
      <c r="E707" s="95"/>
      <c r="F707" s="95"/>
      <c r="G707" s="257"/>
    </row>
    <row r="708" spans="1:7" ht="15.05">
      <c r="A708" s="126"/>
      <c r="B708" s="256"/>
      <c r="C708" s="95"/>
      <c r="D708" s="95"/>
      <c r="E708" s="95"/>
      <c r="F708" s="95"/>
      <c r="G708" s="257"/>
    </row>
    <row r="709" spans="1:7" ht="15.05">
      <c r="A709" s="126"/>
      <c r="B709" s="256"/>
      <c r="C709" s="95"/>
      <c r="D709" s="95"/>
      <c r="E709" s="95"/>
      <c r="F709" s="95"/>
      <c r="G709" s="257"/>
    </row>
    <row r="710" spans="1:7" ht="15.05">
      <c r="A710" s="126"/>
      <c r="B710" s="256"/>
      <c r="C710" s="95"/>
      <c r="D710" s="95"/>
      <c r="E710" s="95"/>
      <c r="F710" s="95"/>
      <c r="G710" s="257"/>
    </row>
    <row r="711" spans="1:7" ht="15.05">
      <c r="A711" s="126"/>
      <c r="B711" s="256"/>
      <c r="C711" s="95"/>
      <c r="D711" s="95"/>
      <c r="E711" s="95"/>
      <c r="F711" s="95"/>
      <c r="G711" s="257"/>
    </row>
    <row r="712" spans="1:7" ht="15.05">
      <c r="A712" s="126"/>
      <c r="B712" s="256"/>
      <c r="C712" s="95"/>
      <c r="D712" s="95"/>
      <c r="E712" s="95"/>
      <c r="F712" s="95"/>
      <c r="G712" s="257"/>
    </row>
    <row r="713" spans="1:7" ht="15.05">
      <c r="A713" s="126"/>
      <c r="B713" s="256"/>
      <c r="C713" s="95"/>
      <c r="D713" s="95"/>
      <c r="E713" s="95"/>
      <c r="F713" s="95"/>
      <c r="G713" s="257"/>
    </row>
    <row r="714" spans="1:7" ht="15.05">
      <c r="A714" s="126"/>
      <c r="B714" s="256"/>
      <c r="C714" s="95"/>
      <c r="D714" s="95"/>
      <c r="E714" s="95"/>
      <c r="F714" s="95"/>
      <c r="G714" s="257"/>
    </row>
    <row r="715" spans="1:7" ht="15.05">
      <c r="A715" s="126"/>
      <c r="B715" s="256"/>
      <c r="C715" s="95"/>
      <c r="D715" s="95"/>
      <c r="E715" s="95"/>
      <c r="F715" s="95"/>
      <c r="G715" s="257"/>
    </row>
    <row r="716" spans="1:7" ht="15.05">
      <c r="A716" s="126"/>
      <c r="B716" s="256"/>
      <c r="C716" s="95"/>
      <c r="D716" s="95"/>
      <c r="E716" s="95"/>
      <c r="F716" s="95"/>
      <c r="G716" s="257"/>
    </row>
    <row r="717" spans="1:7" ht="15.05">
      <c r="A717" s="126"/>
      <c r="B717" s="256"/>
      <c r="C717" s="95"/>
      <c r="D717" s="95"/>
      <c r="E717" s="95"/>
      <c r="F717" s="95"/>
      <c r="G717" s="257"/>
    </row>
    <row r="718" spans="1:7" ht="15.05">
      <c r="A718" s="126"/>
      <c r="B718" s="256"/>
      <c r="C718" s="95"/>
      <c r="D718" s="95"/>
      <c r="E718" s="95"/>
      <c r="F718" s="95"/>
      <c r="G718" s="257"/>
    </row>
    <row r="719" spans="1:7" ht="15.05">
      <c r="A719" s="126"/>
      <c r="B719" s="256"/>
      <c r="C719" s="95"/>
      <c r="D719" s="95"/>
      <c r="E719" s="95"/>
      <c r="F719" s="95"/>
      <c r="G719" s="257"/>
    </row>
    <row r="720" spans="1:7" ht="15.05">
      <c r="A720" s="126"/>
      <c r="B720" s="256"/>
      <c r="C720" s="95"/>
      <c r="D720" s="95"/>
      <c r="E720" s="95"/>
      <c r="F720" s="95"/>
      <c r="G720" s="257"/>
    </row>
    <row r="721" spans="1:7" ht="15.05">
      <c r="A721" s="126"/>
      <c r="B721" s="256"/>
      <c r="C721" s="95"/>
      <c r="D721" s="95"/>
      <c r="E721" s="95"/>
      <c r="F721" s="95"/>
      <c r="G721" s="257"/>
    </row>
    <row r="722" spans="1:7" ht="15.05">
      <c r="A722" s="126"/>
      <c r="B722" s="256"/>
      <c r="C722" s="95"/>
      <c r="D722" s="95"/>
      <c r="E722" s="95"/>
      <c r="F722" s="95"/>
      <c r="G722" s="257"/>
    </row>
    <row r="723" spans="1:7" ht="15.05">
      <c r="A723" s="126"/>
      <c r="B723" s="256"/>
      <c r="C723" s="95"/>
      <c r="D723" s="95"/>
      <c r="E723" s="95"/>
      <c r="F723" s="95"/>
      <c r="G723" s="257"/>
    </row>
    <row r="724" spans="1:7" ht="15.05">
      <c r="A724" s="126"/>
      <c r="B724" s="256"/>
      <c r="C724" s="95"/>
      <c r="D724" s="95"/>
      <c r="E724" s="95"/>
      <c r="F724" s="95"/>
      <c r="G724" s="257"/>
    </row>
    <row r="725" spans="1:7" ht="15.05">
      <c r="A725" s="126"/>
      <c r="B725" s="256"/>
      <c r="C725" s="95"/>
      <c r="D725" s="95"/>
      <c r="E725" s="95"/>
      <c r="F725" s="95"/>
      <c r="G725" s="257"/>
    </row>
    <row r="726" spans="1:7" ht="15.05">
      <c r="A726" s="126"/>
      <c r="B726" s="256"/>
      <c r="C726" s="95"/>
      <c r="D726" s="95"/>
      <c r="E726" s="95"/>
      <c r="F726" s="95"/>
      <c r="G726" s="257"/>
    </row>
    <row r="727" spans="1:7" ht="15.05">
      <c r="A727" s="126"/>
      <c r="B727" s="256"/>
      <c r="C727" s="95"/>
      <c r="D727" s="95"/>
      <c r="E727" s="95"/>
      <c r="F727" s="95"/>
      <c r="G727" s="257"/>
    </row>
    <row r="728" spans="1:7" ht="15.05">
      <c r="A728" s="126"/>
      <c r="B728" s="256"/>
      <c r="C728" s="95"/>
      <c r="D728" s="95"/>
      <c r="E728" s="95"/>
      <c r="F728" s="95"/>
      <c r="G728" s="257"/>
    </row>
    <row r="729" spans="1:7" ht="15.05">
      <c r="A729" s="126"/>
      <c r="B729" s="256"/>
      <c r="C729" s="95"/>
      <c r="D729" s="95"/>
      <c r="E729" s="95"/>
      <c r="F729" s="95"/>
      <c r="G729" s="257"/>
    </row>
    <row r="730" spans="1:7" ht="15.05">
      <c r="A730" s="126"/>
      <c r="B730" s="256"/>
      <c r="C730" s="95"/>
      <c r="D730" s="95"/>
      <c r="E730" s="95"/>
      <c r="F730" s="95"/>
      <c r="G730" s="257"/>
    </row>
    <row r="731" spans="1:7" ht="15.05">
      <c r="A731" s="126"/>
      <c r="B731" s="256"/>
      <c r="C731" s="95"/>
      <c r="D731" s="95"/>
      <c r="E731" s="95"/>
      <c r="F731" s="95"/>
      <c r="G731" s="257"/>
    </row>
    <row r="732" spans="1:7" ht="15.05">
      <c r="A732" s="126"/>
      <c r="B732" s="256"/>
      <c r="C732" s="95"/>
      <c r="D732" s="95"/>
      <c r="E732" s="95"/>
      <c r="F732" s="95"/>
      <c r="G732" s="257"/>
    </row>
    <row r="733" spans="1:7" ht="15.05">
      <c r="A733" s="126"/>
      <c r="B733" s="256"/>
      <c r="C733" s="95"/>
      <c r="D733" s="95"/>
      <c r="E733" s="95"/>
      <c r="F733" s="95"/>
      <c r="G733" s="257"/>
    </row>
    <row r="734" spans="1:7" ht="15.05">
      <c r="A734" s="126"/>
      <c r="B734" s="256"/>
      <c r="C734" s="95"/>
      <c r="D734" s="95"/>
      <c r="E734" s="95"/>
      <c r="F734" s="95"/>
      <c r="G734" s="257"/>
    </row>
    <row r="735" spans="1:7" ht="15.05">
      <c r="A735" s="126"/>
      <c r="B735" s="256"/>
      <c r="C735" s="95"/>
      <c r="D735" s="95"/>
      <c r="E735" s="95"/>
      <c r="F735" s="95"/>
      <c r="G735" s="257"/>
    </row>
    <row r="736" spans="1:7" ht="15.05">
      <c r="A736" s="126"/>
      <c r="B736" s="256"/>
      <c r="C736" s="95"/>
      <c r="D736" s="95"/>
      <c r="E736" s="95"/>
      <c r="F736" s="95"/>
      <c r="G736" s="257"/>
    </row>
    <row r="737" spans="1:7" ht="15.05">
      <c r="A737" s="126"/>
      <c r="B737" s="256"/>
      <c r="C737" s="95"/>
      <c r="D737" s="95"/>
      <c r="E737" s="95"/>
      <c r="F737" s="95"/>
      <c r="G737" s="257"/>
    </row>
    <row r="738" spans="1:7" ht="15.05">
      <c r="A738" s="126"/>
      <c r="B738" s="256"/>
      <c r="C738" s="95"/>
      <c r="D738" s="95"/>
      <c r="E738" s="95"/>
      <c r="F738" s="95"/>
      <c r="G738" s="257"/>
    </row>
    <row r="739" spans="1:7" ht="15.05">
      <c r="A739" s="126"/>
      <c r="B739" s="256"/>
      <c r="C739" s="95"/>
      <c r="D739" s="95"/>
      <c r="E739" s="95"/>
      <c r="F739" s="95"/>
      <c r="G739" s="257"/>
    </row>
    <row r="740" spans="1:7" ht="15.05">
      <c r="A740" s="126"/>
      <c r="B740" s="256"/>
      <c r="C740" s="95"/>
      <c r="D740" s="95"/>
      <c r="E740" s="95"/>
      <c r="F740" s="95"/>
      <c r="G740" s="257"/>
    </row>
    <row r="741" spans="1:7" ht="15.05">
      <c r="A741" s="126"/>
      <c r="B741" s="256"/>
      <c r="C741" s="95"/>
      <c r="D741" s="95"/>
      <c r="E741" s="95"/>
      <c r="F741" s="95"/>
      <c r="G741" s="257"/>
    </row>
    <row r="742" spans="1:7" ht="15.05">
      <c r="A742" s="126"/>
      <c r="B742" s="256"/>
      <c r="C742" s="95"/>
      <c r="D742" s="95"/>
      <c r="E742" s="95"/>
      <c r="F742" s="95"/>
      <c r="G742" s="257"/>
    </row>
    <row r="743" spans="1:7" ht="15.05">
      <c r="A743" s="126"/>
      <c r="B743" s="256"/>
      <c r="C743" s="95"/>
      <c r="D743" s="95"/>
      <c r="E743" s="95"/>
      <c r="F743" s="95"/>
      <c r="G743" s="257"/>
    </row>
    <row r="744" spans="1:7" ht="15.05">
      <c r="A744" s="126"/>
      <c r="B744" s="256"/>
      <c r="C744" s="95"/>
      <c r="D744" s="95"/>
      <c r="E744" s="95"/>
      <c r="F744" s="95"/>
      <c r="G744" s="257"/>
    </row>
    <row r="745" spans="1:7" ht="15.05">
      <c r="A745" s="126"/>
      <c r="B745" s="256"/>
      <c r="C745" s="95"/>
      <c r="D745" s="95"/>
      <c r="E745" s="95"/>
      <c r="F745" s="95"/>
      <c r="G745" s="257"/>
    </row>
    <row r="746" spans="1:7" ht="15.05">
      <c r="A746" s="126"/>
      <c r="B746" s="256"/>
      <c r="C746" s="95"/>
      <c r="D746" s="95"/>
      <c r="E746" s="95"/>
      <c r="F746" s="95"/>
      <c r="G746" s="257"/>
    </row>
    <row r="747" spans="1:7" ht="15.05">
      <c r="A747" s="126"/>
      <c r="B747" s="256"/>
      <c r="C747" s="95"/>
      <c r="D747" s="95"/>
      <c r="E747" s="95"/>
      <c r="F747" s="95"/>
      <c r="G747" s="257"/>
    </row>
    <row r="748" spans="1:7" ht="15.05">
      <c r="A748" s="126"/>
      <c r="B748" s="256"/>
      <c r="C748" s="95"/>
      <c r="D748" s="95"/>
      <c r="E748" s="95"/>
      <c r="F748" s="95"/>
      <c r="G748" s="257"/>
    </row>
    <row r="749" spans="1:7" ht="15.05">
      <c r="A749" s="126"/>
      <c r="B749" s="256"/>
      <c r="C749" s="95"/>
      <c r="D749" s="95"/>
      <c r="E749" s="95"/>
      <c r="F749" s="95"/>
      <c r="G749" s="257"/>
    </row>
    <row r="750" spans="1:7" ht="15.05">
      <c r="A750" s="126"/>
      <c r="B750" s="256"/>
      <c r="C750" s="95"/>
      <c r="D750" s="95"/>
      <c r="E750" s="95"/>
      <c r="F750" s="95"/>
      <c r="G750" s="257"/>
    </row>
    <row r="751" spans="1:7" ht="15.05">
      <c r="A751" s="126"/>
      <c r="B751" s="256"/>
      <c r="C751" s="95"/>
      <c r="D751" s="95"/>
      <c r="E751" s="95"/>
      <c r="F751" s="95"/>
      <c r="G751" s="257"/>
    </row>
    <row r="752" spans="1:7" ht="15.05">
      <c r="A752" s="126"/>
      <c r="B752" s="256"/>
      <c r="C752" s="95"/>
      <c r="D752" s="95"/>
      <c r="E752" s="95"/>
      <c r="F752" s="95"/>
      <c r="G752" s="257"/>
    </row>
    <row r="753" spans="1:7" ht="15.05">
      <c r="A753" s="126"/>
      <c r="B753" s="256"/>
      <c r="C753" s="95"/>
      <c r="D753" s="95"/>
      <c r="E753" s="95"/>
      <c r="F753" s="95"/>
      <c r="G753" s="257"/>
    </row>
    <row r="754" spans="1:7" ht="15.05">
      <c r="A754" s="126"/>
      <c r="B754" s="256"/>
      <c r="C754" s="95"/>
      <c r="D754" s="95"/>
      <c r="E754" s="95"/>
      <c r="F754" s="95"/>
      <c r="G754" s="257"/>
    </row>
    <row r="755" spans="1:7" ht="15.05">
      <c r="A755" s="126"/>
      <c r="B755" s="256"/>
      <c r="C755" s="95"/>
      <c r="D755" s="95"/>
      <c r="E755" s="95"/>
      <c r="F755" s="95"/>
      <c r="G755" s="257"/>
    </row>
    <row r="756" spans="1:7" ht="15.05">
      <c r="A756" s="126"/>
      <c r="B756" s="256"/>
      <c r="C756" s="95"/>
      <c r="D756" s="95"/>
      <c r="E756" s="95"/>
      <c r="F756" s="95"/>
      <c r="G756" s="257"/>
    </row>
    <row r="757" spans="1:7" ht="15.05">
      <c r="A757" s="126"/>
      <c r="B757" s="256"/>
      <c r="C757" s="95"/>
      <c r="D757" s="95"/>
      <c r="E757" s="95"/>
      <c r="F757" s="95"/>
      <c r="G757" s="257"/>
    </row>
    <row r="758" spans="1:7" ht="15.05">
      <c r="A758" s="126"/>
      <c r="B758" s="256"/>
      <c r="C758" s="95"/>
      <c r="D758" s="95"/>
      <c r="E758" s="95"/>
      <c r="F758" s="95"/>
      <c r="G758" s="257"/>
    </row>
    <row r="759" spans="1:7" ht="15.05">
      <c r="A759" s="126"/>
      <c r="B759" s="256"/>
      <c r="C759" s="95"/>
      <c r="D759" s="95"/>
      <c r="E759" s="95"/>
      <c r="F759" s="95"/>
      <c r="G759" s="257"/>
    </row>
    <row r="760" spans="1:7" ht="15.05">
      <c r="A760" s="126"/>
      <c r="B760" s="256"/>
      <c r="C760" s="95"/>
      <c r="D760" s="95"/>
      <c r="E760" s="95"/>
      <c r="F760" s="95"/>
      <c r="G760" s="257"/>
    </row>
    <row r="761" spans="1:7" ht="15.05">
      <c r="A761" s="126"/>
      <c r="B761" s="256"/>
      <c r="C761" s="95"/>
      <c r="D761" s="95"/>
      <c r="E761" s="95"/>
      <c r="F761" s="95"/>
      <c r="G761" s="257"/>
    </row>
    <row r="762" spans="1:7" ht="15.05">
      <c r="A762" s="126"/>
      <c r="B762" s="256"/>
      <c r="C762" s="95"/>
      <c r="D762" s="95"/>
      <c r="E762" s="95"/>
      <c r="F762" s="95"/>
      <c r="G762" s="257"/>
    </row>
    <row r="763" spans="1:7" ht="15.05">
      <c r="A763" s="126"/>
      <c r="B763" s="256"/>
      <c r="C763" s="95"/>
      <c r="D763" s="95"/>
      <c r="E763" s="95"/>
      <c r="F763" s="95"/>
      <c r="G763" s="257"/>
    </row>
    <row r="764" spans="1:7" ht="15.05">
      <c r="A764" s="126"/>
      <c r="B764" s="256"/>
      <c r="C764" s="95"/>
      <c r="D764" s="95"/>
      <c r="E764" s="95"/>
      <c r="F764" s="95"/>
      <c r="G764" s="257"/>
    </row>
    <row r="765" spans="1:7" ht="15.05">
      <c r="A765" s="126"/>
      <c r="B765" s="256"/>
      <c r="C765" s="95"/>
      <c r="D765" s="95"/>
      <c r="E765" s="95"/>
      <c r="F765" s="95"/>
      <c r="G765" s="257"/>
    </row>
    <row r="766" spans="1:7" ht="15.05">
      <c r="A766" s="126"/>
      <c r="B766" s="256"/>
      <c r="C766" s="95"/>
      <c r="D766" s="95"/>
      <c r="E766" s="95"/>
      <c r="F766" s="95"/>
      <c r="G766" s="257"/>
    </row>
    <row r="767" spans="1:7" ht="15.05">
      <c r="A767" s="126"/>
      <c r="B767" s="256"/>
      <c r="C767" s="95"/>
      <c r="D767" s="95"/>
      <c r="E767" s="95"/>
      <c r="F767" s="95"/>
      <c r="G767" s="257"/>
    </row>
    <row r="768" spans="1:7" ht="15.05">
      <c r="A768" s="126"/>
      <c r="B768" s="256"/>
      <c r="C768" s="95"/>
      <c r="D768" s="95"/>
      <c r="E768" s="95"/>
      <c r="F768" s="95"/>
      <c r="G768" s="257"/>
    </row>
    <row r="769" spans="1:7" ht="15.05">
      <c r="A769" s="126"/>
      <c r="B769" s="256"/>
      <c r="C769" s="95"/>
      <c r="D769" s="95"/>
      <c r="E769" s="95"/>
      <c r="F769" s="95"/>
      <c r="G769" s="257"/>
    </row>
    <row r="770" spans="1:7" ht="15.05">
      <c r="A770" s="126"/>
      <c r="B770" s="256"/>
      <c r="C770" s="95"/>
      <c r="D770" s="95"/>
      <c r="E770" s="95"/>
      <c r="F770" s="95"/>
      <c r="G770" s="257"/>
    </row>
    <row r="771" spans="1:7" ht="15.05">
      <c r="A771" s="126"/>
      <c r="B771" s="256"/>
      <c r="C771" s="95"/>
      <c r="D771" s="95"/>
      <c r="E771" s="95"/>
      <c r="F771" s="95"/>
      <c r="G771" s="257"/>
    </row>
    <row r="772" spans="1:7" ht="15.05">
      <c r="A772" s="126"/>
      <c r="B772" s="256"/>
      <c r="C772" s="95"/>
      <c r="D772" s="95"/>
      <c r="E772" s="95"/>
      <c r="F772" s="95"/>
      <c r="G772" s="257"/>
    </row>
    <row r="773" spans="1:7" ht="15.05">
      <c r="A773" s="126"/>
      <c r="B773" s="256"/>
      <c r="C773" s="95"/>
      <c r="D773" s="95"/>
      <c r="E773" s="95"/>
      <c r="F773" s="95"/>
      <c r="G773" s="257"/>
    </row>
    <row r="774" spans="1:7" ht="15.05">
      <c r="A774" s="126"/>
      <c r="B774" s="256"/>
      <c r="C774" s="95"/>
      <c r="D774" s="95"/>
      <c r="E774" s="95"/>
      <c r="F774" s="95"/>
      <c r="G774" s="257"/>
    </row>
    <row r="775" spans="1:7" ht="15.05">
      <c r="A775" s="126"/>
      <c r="B775" s="256"/>
      <c r="C775" s="95"/>
      <c r="D775" s="95"/>
      <c r="E775" s="95"/>
      <c r="F775" s="95"/>
      <c r="G775" s="257"/>
    </row>
    <row r="776" spans="1:7" ht="15.05">
      <c r="A776" s="126"/>
      <c r="B776" s="256"/>
      <c r="C776" s="95"/>
      <c r="D776" s="95"/>
      <c r="E776" s="95"/>
      <c r="F776" s="95"/>
      <c r="G776" s="257"/>
    </row>
    <row r="777" spans="1:7" ht="15.05">
      <c r="A777" s="126"/>
      <c r="B777" s="256"/>
      <c r="C777" s="95"/>
      <c r="D777" s="95"/>
      <c r="E777" s="95"/>
      <c r="F777" s="95"/>
      <c r="G777" s="257"/>
    </row>
    <row r="778" spans="1:7" ht="15.05">
      <c r="A778" s="126"/>
      <c r="B778" s="256"/>
      <c r="C778" s="95"/>
      <c r="D778" s="95"/>
      <c r="E778" s="95"/>
      <c r="F778" s="95"/>
      <c r="G778" s="257"/>
    </row>
    <row r="779" spans="1:7" ht="15.05">
      <c r="A779" s="126"/>
      <c r="B779" s="256"/>
      <c r="C779" s="95"/>
      <c r="D779" s="95"/>
      <c r="E779" s="95"/>
      <c r="F779" s="95"/>
      <c r="G779" s="257"/>
    </row>
    <row r="780" spans="1:7" ht="15.05">
      <c r="A780" s="126"/>
      <c r="B780" s="256"/>
      <c r="C780" s="95"/>
      <c r="D780" s="95"/>
      <c r="E780" s="95"/>
      <c r="F780" s="95"/>
      <c r="G780" s="257"/>
    </row>
    <row r="781" spans="1:7" ht="15.05">
      <c r="A781" s="126"/>
      <c r="B781" s="256"/>
      <c r="C781" s="95"/>
      <c r="D781" s="95"/>
      <c r="E781" s="95"/>
      <c r="F781" s="95"/>
      <c r="G781" s="257"/>
    </row>
    <row r="782" spans="1:7" ht="15.05">
      <c r="A782" s="126"/>
      <c r="B782" s="256"/>
      <c r="C782" s="95"/>
      <c r="D782" s="95"/>
      <c r="E782" s="95"/>
      <c r="F782" s="95"/>
      <c r="G782" s="257"/>
    </row>
    <row r="783" spans="1:7" ht="15.05">
      <c r="A783" s="126"/>
      <c r="B783" s="256"/>
      <c r="C783" s="95"/>
      <c r="D783" s="95"/>
      <c r="E783" s="95"/>
      <c r="F783" s="95"/>
      <c r="G783" s="257"/>
    </row>
    <row r="784" spans="1:7" ht="15.05">
      <c r="A784" s="126"/>
      <c r="B784" s="256"/>
      <c r="C784" s="95"/>
      <c r="D784" s="95"/>
      <c r="E784" s="95"/>
      <c r="F784" s="95"/>
      <c r="G784" s="257"/>
    </row>
    <row r="785" spans="1:7" ht="15.05">
      <c r="A785" s="126"/>
      <c r="B785" s="256"/>
      <c r="C785" s="95"/>
      <c r="D785" s="95"/>
      <c r="E785" s="95"/>
      <c r="F785" s="95"/>
      <c r="G785" s="257"/>
    </row>
    <row r="786" spans="1:7" ht="15.05">
      <c r="A786" s="126"/>
      <c r="B786" s="256"/>
      <c r="C786" s="95"/>
      <c r="D786" s="95"/>
      <c r="E786" s="95"/>
      <c r="F786" s="95"/>
      <c r="G786" s="257"/>
    </row>
    <row r="787" spans="1:7" ht="15.05">
      <c r="A787" s="126"/>
      <c r="B787" s="256"/>
      <c r="C787" s="95"/>
      <c r="D787" s="95"/>
      <c r="E787" s="95"/>
      <c r="F787" s="95"/>
      <c r="G787" s="257"/>
    </row>
    <row r="788" spans="1:7" ht="15.05">
      <c r="A788" s="126"/>
      <c r="B788" s="256"/>
      <c r="C788" s="95"/>
      <c r="D788" s="95"/>
      <c r="E788" s="95"/>
      <c r="F788" s="95"/>
      <c r="G788" s="257"/>
    </row>
    <row r="789" spans="1:7" ht="15.05">
      <c r="A789" s="126"/>
      <c r="B789" s="256"/>
      <c r="C789" s="95"/>
      <c r="D789" s="95"/>
      <c r="E789" s="95"/>
      <c r="F789" s="95"/>
      <c r="G789" s="257"/>
    </row>
    <row r="790" spans="1:7" ht="15.05">
      <c r="A790" s="126"/>
      <c r="B790" s="256"/>
      <c r="C790" s="95"/>
      <c r="D790" s="95"/>
      <c r="E790" s="95"/>
      <c r="F790" s="95"/>
      <c r="G790" s="257"/>
    </row>
    <row r="791" spans="1:7" ht="15.05">
      <c r="A791" s="126"/>
      <c r="B791" s="256"/>
      <c r="C791" s="95"/>
      <c r="D791" s="95"/>
      <c r="E791" s="95"/>
      <c r="F791" s="95"/>
      <c r="G791" s="257"/>
    </row>
    <row r="792" spans="1:7" ht="15.05">
      <c r="A792" s="126"/>
      <c r="B792" s="256"/>
      <c r="C792" s="95"/>
      <c r="D792" s="95"/>
      <c r="E792" s="95"/>
      <c r="F792" s="95"/>
      <c r="G792" s="257"/>
    </row>
    <row r="793" spans="1:7" ht="15.05">
      <c r="A793" s="126"/>
      <c r="B793" s="256"/>
      <c r="C793" s="95"/>
      <c r="D793" s="95"/>
      <c r="E793" s="95"/>
      <c r="F793" s="95"/>
      <c r="G793" s="257"/>
    </row>
    <row r="794" spans="1:7" ht="15.05">
      <c r="A794" s="126"/>
      <c r="B794" s="256"/>
      <c r="C794" s="95"/>
      <c r="D794" s="95"/>
      <c r="E794" s="95"/>
      <c r="F794" s="95"/>
      <c r="G794" s="257"/>
    </row>
    <row r="795" spans="1:7" ht="15.05">
      <c r="A795" s="126"/>
      <c r="B795" s="256"/>
      <c r="C795" s="95"/>
      <c r="D795" s="95"/>
      <c r="E795" s="95"/>
      <c r="F795" s="95"/>
      <c r="G795" s="257"/>
    </row>
    <row r="796" spans="1:7" ht="15.05">
      <c r="A796" s="126"/>
      <c r="B796" s="256"/>
      <c r="C796" s="95"/>
      <c r="D796" s="95"/>
      <c r="E796" s="95"/>
      <c r="F796" s="95"/>
      <c r="G796" s="257"/>
    </row>
    <row r="797" spans="1:7" ht="15.05">
      <c r="A797" s="126"/>
      <c r="B797" s="256"/>
      <c r="C797" s="95"/>
      <c r="D797" s="95"/>
      <c r="E797" s="95"/>
      <c r="F797" s="95"/>
      <c r="G797" s="257"/>
    </row>
    <row r="798" spans="1:7" ht="15.05">
      <c r="A798" s="126"/>
      <c r="B798" s="256"/>
      <c r="C798" s="95"/>
      <c r="D798" s="95"/>
      <c r="E798" s="95"/>
      <c r="F798" s="95"/>
      <c r="G798" s="257"/>
    </row>
    <row r="799" spans="1:7" ht="15.05">
      <c r="A799" s="126"/>
      <c r="B799" s="256"/>
      <c r="C799" s="95"/>
      <c r="D799" s="95"/>
      <c r="E799" s="95"/>
      <c r="F799" s="95"/>
      <c r="G799" s="257"/>
    </row>
    <row r="800" spans="1:7" ht="15.05">
      <c r="A800" s="126"/>
      <c r="B800" s="256"/>
      <c r="C800" s="95"/>
      <c r="D800" s="95"/>
      <c r="E800" s="95"/>
      <c r="F800" s="95"/>
      <c r="G800" s="257"/>
    </row>
    <row r="801" spans="1:7" ht="15.05">
      <c r="A801" s="126"/>
      <c r="B801" s="256"/>
      <c r="C801" s="95"/>
      <c r="D801" s="95"/>
      <c r="E801" s="95"/>
      <c r="F801" s="95"/>
      <c r="G801" s="257"/>
    </row>
    <row r="802" spans="1:7" ht="15.05">
      <c r="A802" s="126"/>
      <c r="B802" s="256"/>
      <c r="C802" s="95"/>
      <c r="D802" s="95"/>
      <c r="E802" s="95"/>
      <c r="F802" s="95"/>
      <c r="G802" s="257"/>
    </row>
    <row r="803" spans="1:7" ht="15.05">
      <c r="A803" s="126"/>
      <c r="B803" s="256"/>
      <c r="C803" s="95"/>
      <c r="D803" s="95"/>
      <c r="E803" s="95"/>
      <c r="F803" s="95"/>
      <c r="G803" s="257"/>
    </row>
    <row r="804" spans="1:7" ht="15.05">
      <c r="A804" s="126"/>
      <c r="B804" s="256"/>
      <c r="C804" s="95"/>
      <c r="D804" s="95"/>
      <c r="E804" s="95"/>
      <c r="F804" s="95"/>
      <c r="G804" s="257"/>
    </row>
    <row r="805" spans="1:7" ht="15.05">
      <c r="A805" s="126"/>
      <c r="B805" s="256"/>
      <c r="C805" s="95"/>
      <c r="D805" s="95"/>
      <c r="E805" s="95"/>
      <c r="F805" s="95"/>
      <c r="G805" s="257"/>
    </row>
    <row r="806" spans="1:7" ht="15.05">
      <c r="A806" s="126"/>
      <c r="B806" s="256"/>
      <c r="C806" s="95"/>
      <c r="D806" s="95"/>
      <c r="E806" s="95"/>
      <c r="F806" s="95"/>
      <c r="G806" s="257"/>
    </row>
    <row r="807" spans="1:7" ht="15.05">
      <c r="A807" s="126"/>
      <c r="B807" s="256"/>
      <c r="C807" s="95"/>
      <c r="D807" s="95"/>
      <c r="E807" s="95"/>
      <c r="F807" s="95"/>
      <c r="G807" s="257"/>
    </row>
    <row r="808" spans="1:7" ht="15.05">
      <c r="A808" s="126"/>
      <c r="B808" s="256"/>
      <c r="C808" s="95"/>
      <c r="D808" s="95"/>
      <c r="E808" s="95"/>
      <c r="F808" s="95"/>
      <c r="G808" s="257"/>
    </row>
    <row r="809" spans="1:7" ht="15.05">
      <c r="A809" s="126"/>
      <c r="B809" s="256"/>
      <c r="C809" s="95"/>
      <c r="D809" s="95"/>
      <c r="E809" s="95"/>
      <c r="F809" s="95"/>
      <c r="G809" s="257"/>
    </row>
    <row r="810" spans="1:7" ht="15.05">
      <c r="A810" s="126"/>
      <c r="B810" s="256"/>
      <c r="C810" s="95"/>
      <c r="D810" s="95"/>
      <c r="E810" s="95"/>
      <c r="F810" s="95"/>
      <c r="G810" s="257"/>
    </row>
    <row r="811" spans="1:7" ht="15.05">
      <c r="A811" s="126"/>
      <c r="B811" s="256"/>
      <c r="C811" s="95"/>
      <c r="D811" s="95"/>
      <c r="E811" s="95"/>
      <c r="F811" s="95"/>
      <c r="G811" s="257"/>
    </row>
    <row r="812" spans="1:7" ht="15.05">
      <c r="A812" s="126"/>
      <c r="B812" s="256"/>
      <c r="C812" s="95"/>
      <c r="D812" s="95"/>
      <c r="E812" s="95"/>
      <c r="F812" s="95"/>
      <c r="G812" s="257"/>
    </row>
    <row r="813" spans="1:7" ht="15.05">
      <c r="A813" s="126"/>
      <c r="B813" s="256"/>
      <c r="C813" s="95"/>
      <c r="D813" s="95"/>
      <c r="E813" s="95"/>
      <c r="F813" s="95"/>
      <c r="G813" s="257"/>
    </row>
    <row r="814" spans="1:7" ht="15.05">
      <c r="A814" s="126"/>
      <c r="B814" s="256"/>
      <c r="C814" s="95"/>
      <c r="D814" s="95"/>
      <c r="E814" s="95"/>
      <c r="F814" s="95"/>
      <c r="G814" s="257"/>
    </row>
    <row r="815" spans="1:7" ht="15.05">
      <c r="A815" s="126"/>
      <c r="B815" s="256"/>
      <c r="C815" s="95"/>
      <c r="D815" s="95"/>
      <c r="E815" s="95"/>
      <c r="F815" s="95"/>
      <c r="G815" s="257"/>
    </row>
    <row r="816" spans="1:7" ht="15.05">
      <c r="A816" s="126"/>
      <c r="B816" s="256"/>
      <c r="C816" s="95"/>
      <c r="D816" s="95"/>
      <c r="E816" s="95"/>
      <c r="F816" s="95"/>
      <c r="G816" s="257"/>
    </row>
    <row r="817" spans="1:7" ht="15.05">
      <c r="A817" s="126"/>
      <c r="B817" s="256"/>
      <c r="C817" s="95"/>
      <c r="D817" s="95"/>
      <c r="E817" s="95"/>
      <c r="F817" s="95"/>
      <c r="G817" s="257"/>
    </row>
    <row r="818" spans="1:7" ht="15.05">
      <c r="A818" s="126"/>
      <c r="B818" s="256"/>
      <c r="C818" s="95"/>
      <c r="D818" s="95"/>
      <c r="E818" s="95"/>
      <c r="F818" s="95"/>
      <c r="G818" s="257"/>
    </row>
    <row r="819" spans="1:7" ht="15.05">
      <c r="A819" s="126"/>
      <c r="B819" s="256"/>
      <c r="C819" s="95"/>
      <c r="D819" s="95"/>
      <c r="E819" s="95"/>
      <c r="F819" s="95"/>
      <c r="G819" s="257"/>
    </row>
    <row r="820" spans="1:7" ht="15.05">
      <c r="A820" s="126"/>
      <c r="B820" s="256"/>
      <c r="C820" s="95"/>
      <c r="D820" s="95"/>
      <c r="E820" s="95"/>
      <c r="F820" s="95"/>
      <c r="G820" s="257"/>
    </row>
    <row r="821" spans="1:7" ht="15.05">
      <c r="A821" s="126"/>
      <c r="B821" s="256"/>
      <c r="C821" s="95"/>
      <c r="D821" s="95"/>
      <c r="E821" s="95"/>
      <c r="F821" s="95"/>
      <c r="G821" s="257"/>
    </row>
    <row r="822" spans="1:7" ht="15.05">
      <c r="A822" s="126"/>
      <c r="B822" s="256"/>
      <c r="C822" s="95"/>
      <c r="D822" s="95"/>
      <c r="E822" s="95"/>
      <c r="F822" s="95"/>
      <c r="G822" s="257"/>
    </row>
    <row r="823" spans="1:7" ht="15.05">
      <c r="A823" s="126"/>
      <c r="B823" s="256"/>
      <c r="C823" s="95"/>
      <c r="D823" s="95"/>
      <c r="E823" s="95"/>
      <c r="F823" s="95"/>
      <c r="G823" s="257"/>
    </row>
    <row r="824" spans="1:7" ht="15.05">
      <c r="A824" s="126"/>
      <c r="B824" s="256"/>
      <c r="C824" s="95"/>
      <c r="D824" s="95"/>
      <c r="E824" s="95"/>
      <c r="F824" s="95"/>
      <c r="G824" s="257"/>
    </row>
    <row r="825" spans="1:7" ht="15.05">
      <c r="A825" s="126"/>
      <c r="B825" s="256"/>
      <c r="C825" s="95"/>
      <c r="D825" s="95"/>
      <c r="E825" s="95"/>
      <c r="F825" s="95"/>
      <c r="G825" s="257"/>
    </row>
    <row r="826" spans="1:7" ht="15.05">
      <c r="A826" s="126"/>
      <c r="B826" s="256"/>
      <c r="C826" s="95"/>
      <c r="D826" s="95"/>
      <c r="E826" s="95"/>
      <c r="F826" s="95"/>
      <c r="G826" s="257"/>
    </row>
    <row r="827" spans="1:7" ht="15.05">
      <c r="A827" s="126"/>
      <c r="B827" s="256"/>
      <c r="C827" s="95"/>
      <c r="D827" s="95"/>
      <c r="E827" s="95"/>
      <c r="F827" s="95"/>
      <c r="G827" s="257"/>
    </row>
    <row r="828" spans="1:7" ht="15.05">
      <c r="A828" s="126"/>
      <c r="B828" s="256"/>
      <c r="C828" s="95"/>
      <c r="D828" s="95"/>
      <c r="E828" s="95"/>
      <c r="F828" s="95"/>
      <c r="G828" s="257"/>
    </row>
    <row r="829" spans="1:7" ht="15.05">
      <c r="A829" s="126"/>
      <c r="B829" s="256"/>
      <c r="C829" s="95"/>
      <c r="D829" s="95"/>
      <c r="E829" s="95"/>
      <c r="F829" s="95"/>
      <c r="G829" s="257"/>
    </row>
    <row r="830" spans="1:7" ht="15.05">
      <c r="A830" s="126"/>
      <c r="B830" s="256"/>
      <c r="C830" s="95"/>
      <c r="D830" s="95"/>
      <c r="E830" s="95"/>
      <c r="F830" s="95"/>
      <c r="G830" s="257"/>
    </row>
    <row r="831" spans="1:7" ht="15.05">
      <c r="A831" s="126"/>
      <c r="B831" s="256"/>
      <c r="C831" s="95"/>
      <c r="D831" s="95"/>
      <c r="E831" s="95"/>
      <c r="F831" s="95"/>
      <c r="G831" s="257"/>
    </row>
    <row r="832" spans="1:7" ht="15.05">
      <c r="A832" s="126"/>
      <c r="B832" s="256"/>
      <c r="C832" s="95"/>
      <c r="D832" s="95"/>
      <c r="E832" s="95"/>
      <c r="F832" s="95"/>
      <c r="G832" s="257"/>
    </row>
    <row r="833" spans="1:7" ht="15.05">
      <c r="A833" s="126"/>
      <c r="B833" s="256"/>
      <c r="C833" s="95"/>
      <c r="D833" s="95"/>
      <c r="E833" s="95"/>
      <c r="F833" s="95"/>
      <c r="G833" s="257"/>
    </row>
    <row r="834" spans="1:7" ht="15.05">
      <c r="A834" s="126"/>
      <c r="B834" s="256"/>
      <c r="C834" s="95"/>
      <c r="D834" s="95"/>
      <c r="E834" s="95"/>
      <c r="F834" s="95"/>
      <c r="G834" s="257"/>
    </row>
    <row r="835" spans="1:7" ht="15.05">
      <c r="A835" s="126"/>
      <c r="B835" s="256"/>
      <c r="C835" s="95"/>
      <c r="D835" s="95"/>
      <c r="E835" s="95"/>
      <c r="F835" s="95"/>
      <c r="G835" s="257"/>
    </row>
    <row r="836" spans="1:7" ht="15.05">
      <c r="A836" s="126"/>
      <c r="B836" s="256"/>
      <c r="C836" s="95"/>
      <c r="D836" s="95"/>
      <c r="E836" s="95"/>
      <c r="F836" s="95"/>
      <c r="G836" s="257"/>
    </row>
    <row r="837" spans="1:7" ht="15.05">
      <c r="A837" s="126"/>
      <c r="B837" s="256"/>
      <c r="C837" s="95"/>
      <c r="D837" s="95"/>
      <c r="E837" s="95"/>
      <c r="F837" s="95"/>
      <c r="G837" s="257"/>
    </row>
    <row r="838" spans="1:7" ht="15.05">
      <c r="A838" s="126"/>
      <c r="B838" s="256"/>
      <c r="C838" s="95"/>
      <c r="D838" s="95"/>
      <c r="E838" s="95"/>
      <c r="F838" s="95"/>
      <c r="G838" s="257"/>
    </row>
    <row r="839" spans="1:7" ht="15.05">
      <c r="A839" s="126"/>
      <c r="B839" s="256"/>
      <c r="C839" s="95"/>
      <c r="D839" s="95"/>
      <c r="E839" s="95"/>
      <c r="F839" s="95"/>
      <c r="G839" s="257"/>
    </row>
    <row r="840" spans="1:7" ht="15.05">
      <c r="A840" s="126"/>
      <c r="B840" s="256"/>
      <c r="C840" s="95"/>
      <c r="D840" s="95"/>
      <c r="E840" s="95"/>
      <c r="F840" s="95"/>
      <c r="G840" s="257"/>
    </row>
    <row r="841" spans="1:7" ht="15.05">
      <c r="A841" s="126"/>
      <c r="B841" s="256"/>
      <c r="C841" s="95"/>
      <c r="D841" s="95"/>
      <c r="E841" s="95"/>
      <c r="F841" s="95"/>
      <c r="G841" s="257"/>
    </row>
    <row r="842" spans="1:7" ht="15.05">
      <c r="A842" s="126"/>
      <c r="B842" s="256"/>
      <c r="C842" s="95"/>
      <c r="D842" s="95"/>
      <c r="E842" s="95"/>
      <c r="F842" s="95"/>
      <c r="G842" s="257"/>
    </row>
    <row r="843" spans="1:7" ht="15.05">
      <c r="A843" s="126"/>
      <c r="B843" s="256"/>
      <c r="C843" s="95"/>
      <c r="D843" s="95"/>
      <c r="E843" s="95"/>
      <c r="F843" s="95"/>
      <c r="G843" s="257"/>
    </row>
    <row r="844" spans="1:7" ht="15.05">
      <c r="A844" s="126"/>
      <c r="B844" s="256"/>
      <c r="C844" s="95"/>
      <c r="D844" s="95"/>
      <c r="E844" s="95"/>
      <c r="F844" s="95"/>
      <c r="G844" s="257"/>
    </row>
    <row r="845" spans="1:7" ht="15.05">
      <c r="A845" s="126"/>
      <c r="B845" s="256"/>
      <c r="C845" s="95"/>
      <c r="D845" s="95"/>
      <c r="E845" s="95"/>
      <c r="F845" s="95"/>
      <c r="G845" s="257"/>
    </row>
    <row r="846" spans="1:7" ht="15.05">
      <c r="A846" s="126"/>
      <c r="B846" s="256"/>
      <c r="C846" s="95"/>
      <c r="D846" s="95"/>
      <c r="E846" s="95"/>
      <c r="F846" s="95"/>
      <c r="G846" s="257"/>
    </row>
    <row r="847" spans="1:7" ht="15.05">
      <c r="A847" s="126"/>
      <c r="B847" s="256"/>
      <c r="C847" s="95"/>
      <c r="D847" s="95"/>
      <c r="E847" s="95"/>
      <c r="F847" s="95"/>
      <c r="G847" s="257"/>
    </row>
    <row r="848" spans="1:7" ht="15.05">
      <c r="A848" s="126"/>
      <c r="B848" s="256"/>
      <c r="C848" s="95"/>
      <c r="D848" s="95"/>
      <c r="E848" s="95"/>
      <c r="F848" s="95"/>
      <c r="G848" s="257"/>
    </row>
    <row r="849" spans="1:7" ht="15.05">
      <c r="A849" s="126"/>
      <c r="B849" s="256"/>
      <c r="C849" s="95"/>
      <c r="D849" s="95"/>
      <c r="E849" s="95"/>
      <c r="F849" s="95"/>
      <c r="G849" s="257"/>
    </row>
    <row r="850" spans="1:7" ht="15.05">
      <c r="A850" s="126"/>
      <c r="B850" s="256"/>
      <c r="C850" s="95"/>
      <c r="D850" s="95"/>
      <c r="E850" s="95"/>
      <c r="F850" s="95"/>
      <c r="G850" s="257"/>
    </row>
    <row r="851" spans="1:7" ht="15.05">
      <c r="A851" s="126"/>
      <c r="B851" s="256"/>
      <c r="C851" s="95"/>
      <c r="D851" s="95"/>
      <c r="E851" s="95"/>
      <c r="F851" s="95"/>
      <c r="G851" s="257"/>
    </row>
    <row r="852" spans="1:7" ht="15.05">
      <c r="A852" s="126"/>
      <c r="B852" s="256"/>
      <c r="C852" s="95"/>
      <c r="D852" s="95"/>
      <c r="E852" s="95"/>
      <c r="F852" s="95"/>
      <c r="G852" s="257"/>
    </row>
    <row r="853" spans="1:7" ht="15.05">
      <c r="A853" s="126"/>
      <c r="B853" s="256"/>
      <c r="C853" s="95"/>
      <c r="D853" s="95"/>
      <c r="E853" s="95"/>
      <c r="F853" s="95"/>
      <c r="G853" s="257"/>
    </row>
    <row r="854" spans="1:7" ht="15.05">
      <c r="A854" s="126"/>
      <c r="B854" s="256"/>
      <c r="C854" s="95"/>
      <c r="D854" s="95"/>
      <c r="E854" s="95"/>
      <c r="F854" s="95"/>
      <c r="G854" s="257"/>
    </row>
    <row r="855" spans="1:7" ht="15.05">
      <c r="A855" s="126"/>
      <c r="B855" s="256"/>
      <c r="C855" s="95"/>
      <c r="D855" s="95"/>
      <c r="E855" s="95"/>
      <c r="F855" s="95"/>
      <c r="G855" s="257"/>
    </row>
    <row r="856" spans="1:7" ht="15.05">
      <c r="A856" s="126"/>
      <c r="B856" s="256"/>
      <c r="C856" s="95"/>
      <c r="D856" s="95"/>
      <c r="E856" s="95"/>
      <c r="F856" s="95"/>
      <c r="G856" s="257"/>
    </row>
    <row r="857" spans="1:7" ht="15.05">
      <c r="A857" s="126"/>
      <c r="B857" s="256"/>
      <c r="C857" s="95"/>
      <c r="D857" s="95"/>
      <c r="E857" s="95"/>
      <c r="F857" s="95"/>
      <c r="G857" s="257"/>
    </row>
    <row r="858" spans="1:7" ht="15.05">
      <c r="A858" s="126"/>
      <c r="B858" s="256"/>
      <c r="C858" s="95"/>
      <c r="D858" s="95"/>
      <c r="E858" s="95"/>
      <c r="F858" s="95"/>
      <c r="G858" s="257"/>
    </row>
    <row r="859" spans="1:7" ht="15.05">
      <c r="A859" s="126"/>
      <c r="B859" s="256"/>
      <c r="C859" s="95"/>
      <c r="D859" s="95"/>
      <c r="E859" s="95"/>
      <c r="F859" s="95"/>
      <c r="G859" s="257"/>
    </row>
    <row r="860" spans="1:7" ht="15.05">
      <c r="A860" s="126"/>
      <c r="B860" s="256"/>
      <c r="C860" s="95"/>
      <c r="D860" s="95"/>
      <c r="E860" s="95"/>
      <c r="F860" s="95"/>
      <c r="G860" s="257"/>
    </row>
    <row r="861" spans="1:7" ht="15.05">
      <c r="A861" s="126"/>
      <c r="B861" s="256"/>
      <c r="C861" s="95"/>
      <c r="D861" s="95"/>
      <c r="E861" s="95"/>
      <c r="F861" s="95"/>
      <c r="G861" s="257"/>
    </row>
    <row r="862" spans="1:7" ht="15.05">
      <c r="A862" s="126"/>
      <c r="B862" s="256"/>
      <c r="C862" s="95"/>
      <c r="D862" s="95"/>
      <c r="E862" s="95"/>
      <c r="F862" s="95"/>
      <c r="G862" s="257"/>
    </row>
    <row r="863" spans="1:7" ht="15.05">
      <c r="A863" s="126"/>
      <c r="B863" s="256"/>
      <c r="C863" s="95"/>
      <c r="D863" s="95"/>
      <c r="E863" s="95"/>
      <c r="F863" s="95"/>
      <c r="G863" s="257"/>
    </row>
    <row r="864" spans="1:7" ht="15.05">
      <c r="A864" s="126"/>
      <c r="B864" s="256"/>
      <c r="C864" s="95"/>
      <c r="D864" s="95"/>
      <c r="E864" s="95"/>
      <c r="F864" s="95"/>
      <c r="G864" s="257"/>
    </row>
    <row r="865" spans="1:7" ht="15.05">
      <c r="A865" s="126"/>
      <c r="B865" s="256"/>
      <c r="C865" s="95"/>
      <c r="D865" s="95"/>
      <c r="E865" s="95"/>
      <c r="F865" s="95"/>
      <c r="G865" s="257"/>
    </row>
    <row r="866" spans="1:7" ht="15.05">
      <c r="A866" s="126"/>
      <c r="B866" s="256"/>
      <c r="C866" s="95"/>
      <c r="D866" s="95"/>
      <c r="E866" s="95"/>
      <c r="F866" s="95"/>
      <c r="G866" s="257"/>
    </row>
    <row r="867" spans="1:7" ht="15.05">
      <c r="A867" s="126"/>
      <c r="B867" s="256"/>
      <c r="C867" s="95"/>
      <c r="D867" s="95"/>
      <c r="E867" s="95"/>
      <c r="F867" s="95"/>
      <c r="G867" s="257"/>
    </row>
    <row r="868" spans="1:7" ht="15.05">
      <c r="A868" s="126"/>
      <c r="B868" s="256"/>
      <c r="C868" s="95"/>
      <c r="D868" s="95"/>
      <c r="E868" s="95"/>
      <c r="F868" s="95"/>
      <c r="G868" s="257"/>
    </row>
    <row r="869" spans="1:7" ht="15.05">
      <c r="A869" s="126"/>
      <c r="B869" s="256"/>
      <c r="C869" s="95"/>
      <c r="D869" s="95"/>
      <c r="E869" s="95"/>
      <c r="F869" s="95"/>
      <c r="G869" s="257"/>
    </row>
    <row r="870" spans="1:7" ht="15.05">
      <c r="A870" s="126"/>
      <c r="B870" s="256"/>
      <c r="C870" s="95"/>
      <c r="D870" s="95"/>
      <c r="E870" s="95"/>
      <c r="F870" s="95"/>
      <c r="G870" s="257"/>
    </row>
    <row r="871" spans="1:7" ht="15.05">
      <c r="A871" s="126"/>
      <c r="B871" s="256"/>
      <c r="C871" s="95"/>
      <c r="D871" s="95"/>
      <c r="E871" s="95"/>
      <c r="F871" s="95"/>
      <c r="G871" s="257"/>
    </row>
    <row r="872" spans="1:7" ht="15.05">
      <c r="A872" s="126"/>
      <c r="B872" s="256"/>
      <c r="C872" s="95"/>
      <c r="D872" s="95"/>
      <c r="E872" s="95"/>
      <c r="F872" s="95"/>
      <c r="G872" s="257"/>
    </row>
    <row r="873" spans="1:7" ht="15.05">
      <c r="A873" s="126"/>
      <c r="B873" s="256"/>
      <c r="C873" s="95"/>
      <c r="D873" s="95"/>
      <c r="E873" s="95"/>
      <c r="F873" s="95"/>
      <c r="G873" s="257"/>
    </row>
    <row r="874" spans="1:7" ht="15.05">
      <c r="A874" s="126"/>
      <c r="B874" s="256"/>
      <c r="C874" s="95"/>
      <c r="D874" s="95"/>
      <c r="E874" s="95"/>
      <c r="F874" s="95"/>
      <c r="G874" s="257"/>
    </row>
    <row r="875" spans="1:7" ht="15.05">
      <c r="A875" s="126"/>
      <c r="B875" s="256"/>
      <c r="C875" s="95"/>
      <c r="D875" s="95"/>
      <c r="E875" s="95"/>
      <c r="F875" s="95"/>
      <c r="G875" s="257"/>
    </row>
    <row r="876" spans="1:7" ht="15.05">
      <c r="A876" s="126"/>
      <c r="B876" s="256"/>
      <c r="C876" s="95"/>
      <c r="D876" s="95"/>
      <c r="E876" s="95"/>
      <c r="F876" s="95"/>
      <c r="G876" s="257"/>
    </row>
    <row r="877" spans="1:7" ht="15.05">
      <c r="A877" s="126"/>
      <c r="B877" s="256"/>
      <c r="C877" s="95"/>
      <c r="D877" s="95"/>
      <c r="E877" s="95"/>
      <c r="F877" s="95"/>
      <c r="G877" s="257"/>
    </row>
    <row r="878" spans="1:7" ht="15.05">
      <c r="A878" s="126"/>
      <c r="B878" s="256"/>
      <c r="C878" s="95"/>
      <c r="D878" s="95"/>
      <c r="E878" s="95"/>
      <c r="F878" s="95"/>
      <c r="G878" s="257"/>
    </row>
    <row r="879" spans="1:7" ht="15.05">
      <c r="A879" s="126"/>
      <c r="B879" s="256"/>
      <c r="C879" s="95"/>
      <c r="D879" s="95"/>
      <c r="E879" s="95"/>
      <c r="F879" s="95"/>
      <c r="G879" s="257"/>
    </row>
    <row r="880" spans="1:7" ht="15.05">
      <c r="A880" s="126"/>
      <c r="B880" s="256"/>
      <c r="C880" s="95"/>
      <c r="D880" s="95"/>
      <c r="E880" s="95"/>
      <c r="F880" s="95"/>
      <c r="G880" s="257"/>
    </row>
    <row r="881" spans="1:7" ht="15.05">
      <c r="A881" s="126"/>
      <c r="B881" s="256"/>
      <c r="C881" s="95"/>
      <c r="D881" s="95"/>
      <c r="E881" s="95"/>
      <c r="F881" s="95"/>
      <c r="G881" s="257"/>
    </row>
    <row r="882" spans="1:7" ht="15.05">
      <c r="A882" s="126"/>
      <c r="B882" s="256"/>
      <c r="C882" s="95"/>
      <c r="D882" s="95"/>
      <c r="E882" s="95"/>
      <c r="F882" s="95"/>
      <c r="G882" s="257"/>
    </row>
    <row r="883" spans="1:7" ht="15.05">
      <c r="A883" s="126"/>
      <c r="B883" s="256"/>
      <c r="C883" s="95"/>
      <c r="D883" s="95"/>
      <c r="E883" s="95"/>
      <c r="F883" s="95"/>
      <c r="G883" s="257"/>
    </row>
    <row r="884" spans="1:7" ht="15.05">
      <c r="A884" s="126"/>
      <c r="B884" s="256"/>
      <c r="C884" s="95"/>
      <c r="D884" s="95"/>
      <c r="E884" s="95"/>
      <c r="F884" s="95"/>
      <c r="G884" s="257"/>
    </row>
    <row r="885" spans="1:7" ht="15.05">
      <c r="A885" s="126"/>
      <c r="B885" s="256"/>
      <c r="C885" s="95"/>
      <c r="D885" s="95"/>
      <c r="E885" s="95"/>
      <c r="F885" s="95"/>
      <c r="G885" s="257"/>
    </row>
    <row r="886" spans="1:7" ht="15.05">
      <c r="A886" s="126"/>
      <c r="B886" s="256"/>
      <c r="C886" s="95"/>
      <c r="D886" s="95"/>
      <c r="E886" s="95"/>
      <c r="F886" s="95"/>
      <c r="G886" s="257"/>
    </row>
    <row r="887" spans="1:7" ht="15.05">
      <c r="A887" s="126"/>
      <c r="B887" s="256"/>
      <c r="C887" s="95"/>
      <c r="D887" s="95"/>
      <c r="E887" s="95"/>
      <c r="F887" s="95"/>
      <c r="G887" s="257"/>
    </row>
    <row r="888" spans="1:7" ht="15.05">
      <c r="A888" s="126"/>
      <c r="B888" s="256"/>
      <c r="C888" s="95"/>
      <c r="D888" s="95"/>
      <c r="E888" s="95"/>
      <c r="F888" s="95"/>
      <c r="G888" s="257"/>
    </row>
    <row r="889" spans="1:7" ht="15.05">
      <c r="A889" s="126"/>
      <c r="B889" s="256"/>
      <c r="C889" s="95"/>
      <c r="D889" s="95"/>
      <c r="E889" s="95"/>
      <c r="F889" s="95"/>
      <c r="G889" s="257"/>
    </row>
    <row r="890" spans="1:7" ht="15.05">
      <c r="A890" s="126"/>
      <c r="B890" s="256"/>
      <c r="C890" s="95"/>
      <c r="D890" s="95"/>
      <c r="E890" s="95"/>
      <c r="F890" s="95"/>
      <c r="G890" s="257"/>
    </row>
    <row r="891" spans="1:7" ht="15.05">
      <c r="A891" s="126"/>
      <c r="B891" s="256"/>
      <c r="C891" s="95"/>
      <c r="D891" s="95"/>
      <c r="E891" s="95"/>
      <c r="F891" s="95"/>
      <c r="G891" s="257"/>
    </row>
    <row r="892" spans="1:7" ht="15.05">
      <c r="A892" s="126"/>
      <c r="B892" s="256"/>
      <c r="C892" s="95"/>
      <c r="D892" s="95"/>
      <c r="E892" s="95"/>
      <c r="F892" s="95"/>
      <c r="G892" s="257"/>
    </row>
    <row r="893" spans="1:7" ht="15.05">
      <c r="A893" s="126"/>
      <c r="B893" s="256"/>
      <c r="C893" s="95"/>
      <c r="D893" s="95"/>
      <c r="E893" s="95"/>
      <c r="F893" s="95"/>
      <c r="G893" s="257"/>
    </row>
    <row r="894" spans="1:7" ht="15.05">
      <c r="A894" s="126"/>
      <c r="B894" s="256"/>
      <c r="C894" s="95"/>
      <c r="D894" s="95"/>
      <c r="E894" s="95"/>
      <c r="F894" s="95"/>
      <c r="G894" s="257"/>
    </row>
    <row r="895" spans="1:7" ht="15.05">
      <c r="A895" s="126"/>
      <c r="B895" s="256"/>
      <c r="C895" s="95"/>
      <c r="D895" s="95"/>
      <c r="E895" s="95"/>
      <c r="F895" s="95"/>
      <c r="G895" s="257"/>
    </row>
    <row r="896" spans="1:7" ht="15.05">
      <c r="A896" s="126"/>
      <c r="B896" s="256"/>
      <c r="C896" s="95"/>
      <c r="D896" s="95"/>
      <c r="E896" s="95"/>
      <c r="F896" s="95"/>
      <c r="G896" s="257"/>
    </row>
    <row r="897" spans="1:7" ht="15.05">
      <c r="A897" s="126"/>
      <c r="B897" s="256"/>
      <c r="C897" s="95"/>
      <c r="D897" s="95"/>
      <c r="E897" s="95"/>
      <c r="F897" s="95"/>
      <c r="G897" s="257"/>
    </row>
    <row r="898" spans="1:7" ht="15.05">
      <c r="A898" s="126"/>
      <c r="B898" s="256"/>
      <c r="C898" s="95"/>
      <c r="D898" s="95"/>
      <c r="E898" s="95"/>
      <c r="F898" s="95"/>
      <c r="G898" s="257"/>
    </row>
    <row r="899" spans="1:7" ht="15.05">
      <c r="A899" s="126"/>
      <c r="B899" s="256"/>
      <c r="C899" s="95"/>
      <c r="D899" s="95"/>
      <c r="E899" s="95"/>
      <c r="F899" s="95"/>
      <c r="G899" s="257"/>
    </row>
    <row r="900" spans="1:7" ht="15.05">
      <c r="A900" s="126"/>
      <c r="B900" s="256"/>
      <c r="C900" s="95"/>
      <c r="D900" s="95"/>
      <c r="E900" s="95"/>
      <c r="F900" s="95"/>
      <c r="G900" s="257"/>
    </row>
    <row r="901" spans="1:7" ht="15.05">
      <c r="A901" s="126"/>
      <c r="B901" s="256"/>
      <c r="C901" s="95"/>
      <c r="D901" s="95"/>
      <c r="E901" s="95"/>
      <c r="F901" s="95"/>
      <c r="G901" s="257"/>
    </row>
    <row r="902" spans="1:7" ht="15.05">
      <c r="A902" s="126"/>
      <c r="B902" s="256"/>
      <c r="C902" s="95"/>
      <c r="D902" s="95"/>
      <c r="E902" s="95"/>
      <c r="F902" s="95"/>
      <c r="G902" s="257"/>
    </row>
    <row r="903" spans="1:7" ht="15.05">
      <c r="A903" s="126"/>
      <c r="B903" s="256"/>
      <c r="C903" s="95"/>
      <c r="D903" s="95"/>
      <c r="E903" s="95"/>
      <c r="F903" s="95"/>
      <c r="G903" s="257"/>
    </row>
    <row r="904" spans="1:7" ht="15.05">
      <c r="A904" s="126"/>
      <c r="B904" s="256"/>
      <c r="C904" s="95"/>
      <c r="D904" s="95"/>
      <c r="E904" s="95"/>
      <c r="F904" s="95"/>
      <c r="G904" s="257"/>
    </row>
    <row r="905" spans="1:7" ht="15.05">
      <c r="A905" s="126"/>
      <c r="B905" s="256"/>
      <c r="C905" s="95"/>
      <c r="D905" s="95"/>
      <c r="E905" s="95"/>
      <c r="F905" s="95"/>
      <c r="G905" s="257"/>
    </row>
    <row r="906" spans="1:7" ht="15.05">
      <c r="A906" s="126"/>
      <c r="B906" s="256"/>
      <c r="C906" s="95"/>
      <c r="D906" s="95"/>
      <c r="E906" s="95"/>
      <c r="F906" s="95"/>
      <c r="G906" s="257"/>
    </row>
    <row r="907" spans="1:7" ht="15.05">
      <c r="A907" s="126"/>
      <c r="B907" s="256"/>
      <c r="C907" s="95"/>
      <c r="D907" s="95"/>
      <c r="E907" s="95"/>
      <c r="F907" s="95"/>
      <c r="G907" s="257"/>
    </row>
    <row r="908" spans="1:7" ht="15.05">
      <c r="A908" s="126"/>
      <c r="B908" s="256"/>
      <c r="C908" s="95"/>
      <c r="D908" s="95"/>
      <c r="E908" s="95"/>
      <c r="F908" s="95"/>
      <c r="G908" s="257"/>
    </row>
    <row r="909" spans="1:7" ht="15.05">
      <c r="A909" s="126"/>
      <c r="B909" s="256"/>
      <c r="C909" s="95"/>
      <c r="D909" s="95"/>
      <c r="E909" s="95"/>
      <c r="F909" s="95"/>
      <c r="G909" s="257"/>
    </row>
    <row r="910" spans="1:7" ht="15.05">
      <c r="A910" s="126"/>
      <c r="B910" s="256"/>
      <c r="C910" s="95"/>
      <c r="D910" s="95"/>
      <c r="E910" s="95"/>
      <c r="F910" s="95"/>
      <c r="G910" s="257"/>
    </row>
    <row r="911" spans="1:7" ht="15.05">
      <c r="A911" s="126"/>
      <c r="B911" s="256"/>
      <c r="C911" s="95"/>
      <c r="D911" s="95"/>
      <c r="E911" s="95"/>
      <c r="F911" s="95"/>
      <c r="G911" s="257"/>
    </row>
    <row r="912" spans="1:7" ht="15.05">
      <c r="A912" s="126"/>
      <c r="B912" s="256"/>
      <c r="C912" s="95"/>
      <c r="D912" s="95"/>
      <c r="E912" s="95"/>
      <c r="F912" s="95"/>
      <c r="G912" s="257"/>
    </row>
    <row r="913" spans="1:7" ht="15.05">
      <c r="A913" s="126"/>
      <c r="B913" s="256"/>
      <c r="C913" s="95"/>
      <c r="D913" s="95"/>
      <c r="E913" s="95"/>
      <c r="F913" s="95"/>
      <c r="G913" s="257"/>
    </row>
    <row r="914" spans="1:7" ht="15.05">
      <c r="A914" s="126"/>
      <c r="B914" s="256"/>
      <c r="C914" s="95"/>
      <c r="D914" s="95"/>
      <c r="E914" s="95"/>
      <c r="F914" s="95"/>
      <c r="G914" s="257"/>
    </row>
    <row r="915" spans="1:7" ht="15.05">
      <c r="A915" s="126"/>
      <c r="B915" s="256"/>
      <c r="C915" s="95"/>
      <c r="D915" s="95"/>
      <c r="E915" s="95"/>
      <c r="F915" s="95"/>
      <c r="G915" s="257"/>
    </row>
    <row r="916" spans="1:7" ht="15.05">
      <c r="A916" s="126"/>
      <c r="B916" s="256"/>
      <c r="C916" s="95"/>
      <c r="D916" s="95"/>
      <c r="E916" s="95"/>
      <c r="F916" s="95"/>
      <c r="G916" s="257"/>
    </row>
    <row r="917" spans="1:7" ht="15.05">
      <c r="A917" s="126"/>
      <c r="B917" s="256"/>
      <c r="C917" s="95"/>
      <c r="D917" s="95"/>
      <c r="E917" s="95"/>
      <c r="F917" s="95"/>
      <c r="G917" s="257"/>
    </row>
    <row r="918" spans="1:7" ht="15.05">
      <c r="A918" s="126"/>
      <c r="B918" s="256"/>
      <c r="C918" s="95"/>
      <c r="D918" s="95"/>
      <c r="E918" s="95"/>
      <c r="F918" s="95"/>
      <c r="G918" s="257"/>
    </row>
    <row r="919" spans="1:7" ht="15.05">
      <c r="A919" s="126"/>
      <c r="B919" s="256"/>
      <c r="C919" s="95"/>
      <c r="D919" s="95"/>
      <c r="E919" s="95"/>
      <c r="F919" s="95"/>
      <c r="G919" s="257"/>
    </row>
    <row r="920" spans="1:7" ht="15.05">
      <c r="A920" s="126"/>
      <c r="B920" s="256"/>
      <c r="C920" s="95"/>
      <c r="D920" s="95"/>
      <c r="E920" s="95"/>
      <c r="F920" s="95"/>
      <c r="G920" s="257"/>
    </row>
    <row r="921" spans="1:7" ht="15.05">
      <c r="A921" s="126"/>
      <c r="B921" s="256"/>
      <c r="C921" s="95"/>
      <c r="D921" s="95"/>
      <c r="E921" s="95"/>
      <c r="F921" s="95"/>
      <c r="G921" s="257"/>
    </row>
    <row r="922" spans="1:7" ht="15.05">
      <c r="A922" s="126"/>
      <c r="B922" s="256"/>
      <c r="C922" s="95"/>
      <c r="D922" s="95"/>
      <c r="E922" s="95"/>
      <c r="F922" s="95"/>
      <c r="G922" s="257"/>
    </row>
    <row r="923" spans="1:7" ht="15.05">
      <c r="A923" s="126"/>
      <c r="B923" s="256"/>
      <c r="C923" s="95"/>
      <c r="D923" s="95"/>
      <c r="E923" s="95"/>
      <c r="F923" s="95"/>
      <c r="G923" s="257"/>
    </row>
    <row r="924" spans="1:7" ht="15.05">
      <c r="A924" s="126"/>
      <c r="B924" s="256"/>
      <c r="C924" s="95"/>
      <c r="D924" s="95"/>
      <c r="E924" s="95"/>
      <c r="F924" s="95"/>
      <c r="G924" s="257"/>
    </row>
    <row r="925" spans="1:7" ht="15.05">
      <c r="A925" s="126"/>
      <c r="B925" s="256"/>
      <c r="C925" s="95"/>
      <c r="D925" s="95"/>
      <c r="E925" s="95"/>
      <c r="F925" s="95"/>
      <c r="G925" s="257"/>
    </row>
    <row r="926" spans="1:7" ht="15.05">
      <c r="A926" s="126"/>
      <c r="B926" s="256"/>
      <c r="C926" s="95"/>
      <c r="D926" s="95"/>
      <c r="E926" s="95"/>
      <c r="F926" s="95"/>
      <c r="G926" s="257"/>
    </row>
    <row r="927" spans="1:7" ht="15.05">
      <c r="A927" s="126"/>
      <c r="B927" s="256"/>
      <c r="C927" s="95"/>
      <c r="D927" s="95"/>
      <c r="E927" s="95"/>
      <c r="F927" s="95"/>
      <c r="G927" s="257"/>
    </row>
    <row r="928" spans="1:7" ht="15.05">
      <c r="A928" s="126"/>
      <c r="B928" s="256"/>
      <c r="C928" s="95"/>
      <c r="D928" s="95"/>
      <c r="E928" s="95"/>
      <c r="F928" s="95"/>
      <c r="G928" s="257"/>
    </row>
    <row r="929" spans="1:7" ht="15.05">
      <c r="A929" s="126"/>
      <c r="B929" s="256"/>
      <c r="C929" s="95"/>
      <c r="D929" s="95"/>
      <c r="E929" s="95"/>
      <c r="F929" s="95"/>
      <c r="G929" s="257"/>
    </row>
    <row r="930" spans="1:7" ht="15.05">
      <c r="A930" s="126"/>
      <c r="B930" s="256"/>
      <c r="C930" s="95"/>
      <c r="D930" s="95"/>
      <c r="E930" s="95"/>
      <c r="F930" s="95"/>
      <c r="G930" s="257"/>
    </row>
    <row r="931" spans="1:7" ht="15.05">
      <c r="A931" s="126"/>
      <c r="B931" s="256"/>
      <c r="C931" s="95"/>
      <c r="D931" s="95"/>
      <c r="E931" s="95"/>
      <c r="F931" s="95"/>
      <c r="G931" s="257"/>
    </row>
    <row r="932" spans="1:7" ht="15.05">
      <c r="A932" s="126"/>
      <c r="B932" s="256"/>
      <c r="C932" s="95"/>
      <c r="D932" s="95"/>
      <c r="E932" s="95"/>
      <c r="F932" s="95"/>
      <c r="G932" s="257"/>
    </row>
    <row r="933" spans="1:7" ht="15.05">
      <c r="A933" s="126"/>
      <c r="B933" s="256"/>
      <c r="C933" s="95"/>
      <c r="D933" s="95"/>
      <c r="E933" s="95"/>
      <c r="F933" s="95"/>
      <c r="G933" s="257"/>
    </row>
    <row r="934" spans="1:7" ht="15.05">
      <c r="A934" s="126"/>
      <c r="B934" s="256"/>
      <c r="C934" s="95"/>
      <c r="D934" s="95"/>
      <c r="E934" s="95"/>
      <c r="F934" s="95"/>
      <c r="G934" s="257"/>
    </row>
    <row r="935" spans="1:7" ht="15.05">
      <c r="A935" s="126"/>
      <c r="B935" s="256"/>
      <c r="C935" s="95"/>
      <c r="D935" s="95"/>
      <c r="E935" s="95"/>
      <c r="F935" s="95"/>
      <c r="G935" s="257"/>
    </row>
    <row r="936" spans="1:7" ht="15.05">
      <c r="A936" s="126"/>
      <c r="B936" s="256"/>
      <c r="C936" s="95"/>
      <c r="D936" s="95"/>
      <c r="E936" s="95"/>
      <c r="F936" s="95"/>
      <c r="G936" s="257"/>
    </row>
    <row r="937" spans="1:7" ht="15.05">
      <c r="A937" s="126"/>
      <c r="B937" s="256"/>
      <c r="C937" s="95"/>
      <c r="D937" s="95"/>
      <c r="E937" s="95"/>
      <c r="F937" s="95"/>
      <c r="G937" s="257"/>
    </row>
    <row r="938" spans="1:7" ht="15.05">
      <c r="A938" s="126"/>
      <c r="B938" s="256"/>
      <c r="C938" s="95"/>
      <c r="D938" s="95"/>
      <c r="E938" s="95"/>
      <c r="F938" s="95"/>
      <c r="G938" s="257"/>
    </row>
    <row r="939" spans="1:7" ht="15.05">
      <c r="A939" s="126"/>
      <c r="B939" s="256"/>
      <c r="C939" s="95"/>
      <c r="D939" s="95"/>
      <c r="E939" s="95"/>
      <c r="F939" s="95"/>
      <c r="G939" s="257"/>
    </row>
    <row r="940" spans="1:7" ht="15.05">
      <c r="A940" s="126"/>
      <c r="B940" s="256"/>
      <c r="C940" s="95"/>
      <c r="D940" s="95"/>
      <c r="E940" s="95"/>
      <c r="F940" s="95"/>
      <c r="G940" s="257"/>
    </row>
    <row r="941" spans="1:7" ht="15.05">
      <c r="A941" s="126"/>
      <c r="B941" s="256"/>
      <c r="C941" s="95"/>
      <c r="D941" s="95"/>
      <c r="E941" s="95"/>
      <c r="F941" s="95"/>
      <c r="G941" s="257"/>
    </row>
    <row r="942" spans="1:7" ht="15.05">
      <c r="A942" s="126"/>
      <c r="B942" s="256"/>
      <c r="C942" s="95"/>
      <c r="D942" s="95"/>
      <c r="E942" s="95"/>
      <c r="F942" s="95"/>
      <c r="G942" s="257"/>
    </row>
    <row r="943" spans="1:7" ht="15.05">
      <c r="A943" s="126"/>
      <c r="B943" s="256"/>
      <c r="C943" s="95"/>
      <c r="D943" s="95"/>
      <c r="E943" s="95"/>
      <c r="F943" s="95"/>
      <c r="G943" s="257"/>
    </row>
    <row r="944" spans="1:7" ht="15.05">
      <c r="A944" s="126"/>
      <c r="B944" s="256"/>
      <c r="C944" s="95"/>
      <c r="D944" s="95"/>
      <c r="E944" s="95"/>
      <c r="F944" s="95"/>
      <c r="G944" s="257"/>
    </row>
    <row r="945" spans="1:7" ht="15.05">
      <c r="A945" s="126"/>
      <c r="B945" s="256"/>
      <c r="C945" s="95"/>
      <c r="D945" s="95"/>
      <c r="E945" s="95"/>
      <c r="F945" s="95"/>
      <c r="G945" s="257"/>
    </row>
    <row r="946" spans="1:7" ht="15.05">
      <c r="A946" s="126"/>
      <c r="B946" s="256"/>
      <c r="C946" s="95"/>
      <c r="D946" s="95"/>
      <c r="E946" s="95"/>
      <c r="F946" s="95"/>
      <c r="G946" s="257"/>
    </row>
    <row r="947" spans="1:7" ht="15.05">
      <c r="A947" s="126"/>
      <c r="B947" s="256"/>
      <c r="C947" s="95"/>
      <c r="D947" s="95"/>
      <c r="E947" s="95"/>
      <c r="F947" s="95"/>
      <c r="G947" s="257"/>
    </row>
    <row r="948" spans="1:7" ht="15.05">
      <c r="A948" s="126"/>
      <c r="B948" s="256"/>
      <c r="C948" s="95"/>
      <c r="D948" s="95"/>
      <c r="E948" s="95"/>
      <c r="F948" s="95"/>
      <c r="G948" s="257"/>
    </row>
    <row r="949" spans="1:7" ht="15.05">
      <c r="A949" s="126"/>
      <c r="B949" s="256"/>
      <c r="C949" s="95"/>
      <c r="D949" s="95"/>
      <c r="E949" s="95"/>
      <c r="F949" s="95"/>
      <c r="G949" s="257"/>
    </row>
    <row r="950" spans="1:7" ht="15.05">
      <c r="A950" s="126"/>
      <c r="B950" s="256"/>
      <c r="C950" s="95"/>
      <c r="D950" s="95"/>
      <c r="E950" s="95"/>
      <c r="F950" s="95"/>
      <c r="G950" s="257"/>
    </row>
    <row r="951" spans="1:7" ht="15.05">
      <c r="A951" s="126"/>
      <c r="B951" s="256"/>
      <c r="C951" s="95"/>
      <c r="D951" s="95"/>
      <c r="E951" s="95"/>
      <c r="F951" s="95"/>
      <c r="G951" s="257"/>
    </row>
    <row r="952" spans="1:7" ht="15.05">
      <c r="A952" s="126"/>
      <c r="B952" s="256"/>
      <c r="C952" s="95"/>
      <c r="D952" s="95"/>
      <c r="E952" s="95"/>
      <c r="F952" s="95"/>
      <c r="G952" s="257"/>
    </row>
    <row r="953" spans="1:7" ht="15.05">
      <c r="A953" s="126"/>
      <c r="B953" s="256"/>
      <c r="C953" s="95"/>
      <c r="D953" s="95"/>
      <c r="E953" s="95"/>
      <c r="F953" s="95"/>
      <c r="G953" s="257"/>
    </row>
    <row r="954" spans="1:7" ht="15.05">
      <c r="A954" s="126"/>
      <c r="B954" s="256"/>
      <c r="C954" s="95"/>
      <c r="D954" s="95"/>
      <c r="E954" s="95"/>
      <c r="F954" s="95"/>
      <c r="G954" s="257"/>
    </row>
    <row r="955" spans="1:7" ht="15.05">
      <c r="A955" s="126"/>
      <c r="B955" s="256"/>
      <c r="C955" s="95"/>
      <c r="D955" s="95"/>
      <c r="E955" s="95"/>
      <c r="F955" s="95"/>
      <c r="G955" s="257"/>
    </row>
    <row r="956" spans="1:7" ht="15.05">
      <c r="A956" s="126"/>
      <c r="B956" s="256"/>
      <c r="C956" s="95"/>
      <c r="D956" s="95"/>
      <c r="E956" s="95"/>
      <c r="F956" s="95"/>
      <c r="G956" s="257"/>
    </row>
    <row r="957" spans="1:7" ht="15.05">
      <c r="A957" s="126"/>
      <c r="B957" s="256"/>
      <c r="C957" s="95"/>
      <c r="D957" s="95"/>
      <c r="E957" s="95"/>
      <c r="F957" s="95"/>
      <c r="G957" s="257"/>
    </row>
    <row r="958" spans="1:7" ht="15.05">
      <c r="A958" s="126"/>
      <c r="B958" s="256"/>
      <c r="C958" s="95"/>
      <c r="D958" s="95"/>
      <c r="E958" s="95"/>
      <c r="F958" s="95"/>
      <c r="G958" s="257"/>
    </row>
    <row r="959" spans="1:7" ht="15.05">
      <c r="A959" s="126"/>
      <c r="B959" s="256"/>
      <c r="C959" s="95"/>
      <c r="D959" s="95"/>
      <c r="E959" s="95"/>
      <c r="F959" s="95"/>
      <c r="G959" s="257"/>
    </row>
    <row r="960" spans="1:7" ht="15.05">
      <c r="A960" s="126"/>
      <c r="B960" s="256"/>
      <c r="C960" s="95"/>
      <c r="D960" s="95"/>
      <c r="E960" s="95"/>
      <c r="F960" s="95"/>
      <c r="G960" s="257"/>
    </row>
    <row r="961" spans="1:7" ht="15.05">
      <c r="A961" s="126"/>
      <c r="B961" s="256"/>
      <c r="C961" s="95"/>
      <c r="D961" s="95"/>
      <c r="E961" s="95"/>
      <c r="F961" s="95"/>
      <c r="G961" s="257"/>
    </row>
    <row r="962" spans="1:7" ht="15.05">
      <c r="A962" s="126"/>
      <c r="B962" s="256"/>
      <c r="C962" s="95"/>
      <c r="D962" s="95"/>
      <c r="E962" s="95"/>
      <c r="F962" s="95"/>
      <c r="G962" s="257"/>
    </row>
    <row r="963" spans="1:7" ht="15.05">
      <c r="A963" s="126"/>
      <c r="B963" s="256"/>
      <c r="C963" s="95"/>
      <c r="D963" s="95"/>
      <c r="E963" s="95"/>
      <c r="F963" s="95"/>
      <c r="G963" s="257"/>
    </row>
    <row r="964" spans="1:7" ht="15.05">
      <c r="A964" s="126"/>
      <c r="B964" s="256"/>
      <c r="C964" s="95"/>
      <c r="D964" s="95"/>
      <c r="E964" s="95"/>
      <c r="F964" s="95"/>
      <c r="G964" s="257"/>
    </row>
    <row r="965" spans="1:7" ht="15.05">
      <c r="A965" s="126"/>
      <c r="B965" s="256"/>
      <c r="C965" s="95"/>
      <c r="D965" s="95"/>
      <c r="E965" s="95"/>
      <c r="F965" s="95"/>
      <c r="G965" s="257"/>
    </row>
    <row r="966" spans="1:7" ht="15.05">
      <c r="A966" s="126"/>
      <c r="B966" s="256"/>
      <c r="C966" s="95"/>
      <c r="D966" s="95"/>
      <c r="E966" s="95"/>
      <c r="F966" s="95"/>
      <c r="G966" s="257"/>
    </row>
    <row r="967" spans="1:7" ht="15.05">
      <c r="A967" s="126"/>
      <c r="B967" s="256"/>
      <c r="C967" s="95"/>
      <c r="D967" s="95"/>
      <c r="E967" s="95"/>
      <c r="F967" s="95"/>
      <c r="G967" s="257"/>
    </row>
    <row r="968" spans="1:7" ht="15.05">
      <c r="A968" s="126"/>
      <c r="B968" s="256"/>
      <c r="C968" s="95"/>
      <c r="D968" s="95"/>
      <c r="E968" s="95"/>
      <c r="F968" s="95"/>
      <c r="G968" s="257"/>
    </row>
    <row r="969" spans="1:7" ht="15.05">
      <c r="A969" s="126"/>
      <c r="B969" s="256"/>
      <c r="C969" s="95"/>
      <c r="D969" s="95"/>
      <c r="E969" s="95"/>
      <c r="F969" s="95"/>
      <c r="G969" s="257"/>
    </row>
    <row r="970" spans="1:7" ht="15.05">
      <c r="A970" s="126"/>
      <c r="B970" s="256"/>
      <c r="C970" s="95"/>
      <c r="D970" s="95"/>
      <c r="E970" s="95"/>
      <c r="F970" s="95"/>
      <c r="G970" s="257"/>
    </row>
    <row r="971" spans="1:7" ht="15.05">
      <c r="A971" s="126"/>
      <c r="B971" s="256"/>
      <c r="C971" s="95"/>
      <c r="D971" s="95"/>
      <c r="E971" s="95"/>
      <c r="F971" s="95"/>
      <c r="G971" s="257"/>
    </row>
    <row r="972" spans="1:7" ht="15.05">
      <c r="A972" s="126"/>
      <c r="B972" s="256"/>
      <c r="C972" s="95"/>
      <c r="D972" s="95"/>
      <c r="E972" s="95"/>
      <c r="F972" s="95"/>
      <c r="G972" s="257"/>
    </row>
    <row r="973" spans="1:7" ht="15.05">
      <c r="A973" s="126"/>
      <c r="B973" s="256"/>
      <c r="C973" s="95"/>
      <c r="D973" s="95"/>
      <c r="E973" s="95"/>
      <c r="F973" s="95"/>
      <c r="G973" s="257"/>
    </row>
    <row r="974" spans="1:7" ht="15.05">
      <c r="A974" s="126"/>
      <c r="B974" s="256"/>
      <c r="C974" s="95"/>
      <c r="D974" s="95"/>
      <c r="E974" s="95"/>
      <c r="F974" s="95"/>
      <c r="G974" s="257"/>
    </row>
    <row r="975" spans="1:7" ht="15.05">
      <c r="A975" s="126"/>
      <c r="B975" s="256"/>
      <c r="C975" s="95"/>
      <c r="D975" s="95"/>
      <c r="E975" s="95"/>
      <c r="F975" s="95"/>
      <c r="G975" s="257"/>
    </row>
    <row r="976" spans="1:7" ht="15.05">
      <c r="A976" s="126"/>
      <c r="B976" s="256"/>
      <c r="C976" s="95"/>
      <c r="D976" s="95"/>
      <c r="E976" s="95"/>
      <c r="F976" s="95"/>
      <c r="G976" s="257"/>
    </row>
    <row r="977" spans="1:7" ht="15.05">
      <c r="A977" s="126"/>
      <c r="B977" s="256"/>
      <c r="C977" s="95"/>
      <c r="D977" s="95"/>
      <c r="E977" s="95"/>
      <c r="F977" s="95"/>
      <c r="G977" s="257"/>
    </row>
    <row r="978" spans="1:7" ht="15.05">
      <c r="A978" s="126"/>
      <c r="B978" s="256"/>
      <c r="C978" s="95"/>
      <c r="D978" s="95"/>
      <c r="E978" s="95"/>
      <c r="F978" s="95"/>
      <c r="G978" s="257"/>
    </row>
    <row r="979" spans="1:7" ht="15.05">
      <c r="A979" s="126"/>
      <c r="B979" s="256"/>
      <c r="C979" s="95"/>
      <c r="D979" s="95"/>
      <c r="E979" s="95"/>
      <c r="F979" s="95"/>
      <c r="G979" s="257"/>
    </row>
    <row r="980" spans="1:7" ht="15.05">
      <c r="A980" s="126"/>
      <c r="B980" s="256"/>
      <c r="C980" s="95"/>
      <c r="D980" s="95"/>
      <c r="E980" s="95"/>
      <c r="F980" s="95"/>
      <c r="G980" s="257"/>
    </row>
    <row r="981" spans="1:7" ht="15.05">
      <c r="A981" s="126"/>
      <c r="B981" s="256"/>
      <c r="C981" s="95"/>
      <c r="D981" s="95"/>
      <c r="E981" s="95"/>
      <c r="F981" s="95"/>
      <c r="G981" s="257"/>
    </row>
    <row r="982" spans="1:7" ht="15.05">
      <c r="A982" s="126"/>
      <c r="B982" s="256"/>
      <c r="C982" s="95"/>
      <c r="D982" s="95"/>
      <c r="E982" s="95"/>
      <c r="F982" s="95"/>
      <c r="G982" s="257"/>
    </row>
    <row r="983" spans="1:7" ht="15.05">
      <c r="A983" s="126"/>
      <c r="B983" s="256"/>
      <c r="C983" s="95"/>
      <c r="D983" s="95"/>
      <c r="E983" s="95"/>
      <c r="F983" s="95"/>
      <c r="G983" s="257"/>
    </row>
    <row r="984" spans="1:7" ht="15.05">
      <c r="A984" s="126"/>
      <c r="B984" s="256"/>
      <c r="C984" s="95"/>
      <c r="D984" s="95"/>
      <c r="E984" s="95"/>
      <c r="F984" s="95"/>
      <c r="G984" s="257"/>
    </row>
    <row r="985" spans="1:7" ht="15.05">
      <c r="A985" s="126"/>
      <c r="B985" s="256"/>
      <c r="C985" s="95"/>
      <c r="D985" s="95"/>
      <c r="E985" s="95"/>
      <c r="F985" s="95"/>
      <c r="G985" s="257"/>
    </row>
    <row r="986" spans="1:7" ht="15.05">
      <c r="A986" s="126"/>
      <c r="B986" s="256"/>
      <c r="C986" s="95"/>
      <c r="D986" s="95"/>
      <c r="E986" s="95"/>
      <c r="F986" s="95"/>
      <c r="G986" s="257"/>
    </row>
    <row r="987" spans="1:7" ht="15.05">
      <c r="A987" s="126"/>
      <c r="B987" s="256"/>
      <c r="C987" s="95"/>
      <c r="D987" s="95"/>
      <c r="E987" s="95"/>
      <c r="F987" s="95"/>
      <c r="G987" s="257"/>
    </row>
    <row r="988" spans="1:7" ht="15.05">
      <c r="A988" s="126"/>
      <c r="B988" s="256"/>
      <c r="C988" s="95"/>
      <c r="D988" s="95"/>
      <c r="E988" s="95"/>
      <c r="F988" s="95"/>
      <c r="G988" s="257"/>
    </row>
    <row r="989" spans="1:7" ht="15.05">
      <c r="A989" s="126"/>
      <c r="B989" s="256"/>
      <c r="C989" s="95"/>
      <c r="D989" s="95"/>
      <c r="E989" s="95"/>
      <c r="F989" s="95"/>
      <c r="G989" s="257"/>
    </row>
    <row r="990" spans="1:7" ht="15.05">
      <c r="A990" s="126"/>
      <c r="B990" s="256"/>
      <c r="C990" s="95"/>
      <c r="D990" s="95"/>
      <c r="E990" s="95"/>
      <c r="F990" s="95"/>
      <c r="G990" s="257"/>
    </row>
    <row r="991" spans="1:7" ht="15.05">
      <c r="A991" s="126"/>
      <c r="B991" s="256"/>
      <c r="C991" s="95"/>
      <c r="D991" s="95"/>
      <c r="E991" s="95"/>
      <c r="F991" s="95"/>
      <c r="G991" s="257"/>
    </row>
    <row r="992" spans="1:7" ht="15.05">
      <c r="A992" s="126"/>
      <c r="B992" s="256"/>
      <c r="C992" s="95"/>
      <c r="D992" s="95"/>
      <c r="E992" s="95"/>
      <c r="F992" s="95"/>
      <c r="G992" s="257"/>
    </row>
    <row r="993" spans="1:7" ht="15.05">
      <c r="A993" s="126"/>
      <c r="B993" s="256"/>
      <c r="C993" s="95"/>
      <c r="D993" s="95"/>
      <c r="E993" s="95"/>
      <c r="F993" s="95"/>
      <c r="G993" s="257"/>
    </row>
    <row r="994" spans="1:7" ht="15.05">
      <c r="A994" s="126"/>
      <c r="B994" s="256"/>
      <c r="C994" s="95"/>
      <c r="D994" s="95"/>
      <c r="E994" s="95"/>
      <c r="F994" s="95"/>
      <c r="G994" s="257"/>
    </row>
    <row r="995" spans="1:7" ht="15.05">
      <c r="A995" s="126"/>
      <c r="B995" s="256"/>
      <c r="C995" s="95"/>
      <c r="D995" s="95"/>
      <c r="E995" s="95"/>
      <c r="F995" s="95"/>
      <c r="G995" s="257"/>
    </row>
    <row r="996" spans="1:7" ht="15.05">
      <c r="A996" s="126"/>
      <c r="B996" s="256"/>
      <c r="C996" s="95"/>
      <c r="D996" s="95"/>
      <c r="E996" s="95"/>
      <c r="F996" s="95"/>
      <c r="G996" s="257"/>
    </row>
    <row r="997" spans="1:7" ht="15.05">
      <c r="A997" s="126"/>
      <c r="B997" s="256"/>
      <c r="C997" s="95"/>
      <c r="D997" s="95"/>
      <c r="E997" s="95"/>
      <c r="F997" s="95"/>
      <c r="G997" s="257"/>
    </row>
    <row r="998" spans="1:7" ht="15.05">
      <c r="A998" s="126"/>
      <c r="B998" s="256"/>
      <c r="C998" s="95"/>
      <c r="D998" s="95"/>
      <c r="E998" s="95"/>
      <c r="F998" s="95"/>
      <c r="G998" s="257"/>
    </row>
    <row r="999" spans="1:7" ht="15.05">
      <c r="A999" s="126"/>
      <c r="B999" s="256"/>
      <c r="C999" s="95"/>
      <c r="D999" s="95"/>
      <c r="E999" s="95"/>
      <c r="F999" s="95"/>
      <c r="G999" s="257"/>
    </row>
    <row r="1000" spans="1:7" ht="15.05">
      <c r="A1000" s="126"/>
      <c r="B1000" s="256"/>
      <c r="C1000" s="95"/>
      <c r="D1000" s="95"/>
      <c r="E1000" s="95"/>
      <c r="F1000" s="95"/>
      <c r="G1000" s="257"/>
    </row>
    <row r="1001" spans="1:7" ht="15.05">
      <c r="A1001" s="126"/>
      <c r="B1001" s="256"/>
      <c r="C1001" s="95"/>
      <c r="D1001" s="95"/>
      <c r="E1001" s="95"/>
      <c r="F1001" s="95"/>
      <c r="G1001" s="257"/>
    </row>
    <row r="1002" spans="1:7" ht="15.05">
      <c r="A1002" s="126"/>
      <c r="B1002" s="256"/>
      <c r="C1002" s="95"/>
      <c r="D1002" s="95"/>
      <c r="E1002" s="95"/>
      <c r="F1002" s="95"/>
      <c r="G1002" s="257"/>
    </row>
    <row r="1003" spans="1:7" ht="15.05">
      <c r="A1003" s="126"/>
      <c r="B1003" s="256"/>
      <c r="C1003" s="95"/>
      <c r="D1003" s="95"/>
      <c r="E1003" s="95"/>
      <c r="F1003" s="95"/>
      <c r="G1003" s="257"/>
    </row>
    <row r="1004" spans="1:7" ht="15.05">
      <c r="A1004" s="126"/>
      <c r="B1004" s="256"/>
      <c r="C1004" s="95"/>
      <c r="D1004" s="95"/>
      <c r="E1004" s="95"/>
      <c r="F1004" s="95"/>
      <c r="G1004" s="257"/>
    </row>
    <row r="1005" spans="1:7" ht="15.05">
      <c r="A1005" s="126"/>
      <c r="B1005" s="256"/>
      <c r="C1005" s="95"/>
      <c r="D1005" s="95"/>
      <c r="E1005" s="95"/>
      <c r="F1005" s="95"/>
      <c r="G1005" s="257"/>
    </row>
    <row r="1006" spans="1:7" ht="15.05">
      <c r="A1006" s="126"/>
      <c r="B1006" s="256"/>
      <c r="C1006" s="95"/>
      <c r="D1006" s="95"/>
      <c r="E1006" s="95"/>
      <c r="F1006" s="95"/>
      <c r="G1006" s="257"/>
    </row>
    <row r="1007" spans="1:7" ht="15.05">
      <c r="A1007" s="126"/>
      <c r="B1007" s="256"/>
      <c r="C1007" s="95"/>
      <c r="D1007" s="95"/>
      <c r="E1007" s="95"/>
      <c r="F1007" s="95"/>
      <c r="G1007" s="257"/>
    </row>
    <row r="1008" spans="1:7" ht="15.05">
      <c r="A1008" s="126"/>
      <c r="B1008" s="256"/>
      <c r="C1008" s="95"/>
      <c r="D1008" s="95"/>
      <c r="E1008" s="95"/>
      <c r="F1008" s="95"/>
      <c r="G1008" s="257"/>
    </row>
    <row r="1009" spans="1:7" ht="15.05">
      <c r="A1009" s="126"/>
      <c r="B1009" s="256"/>
      <c r="C1009" s="95"/>
      <c r="D1009" s="95"/>
      <c r="E1009" s="95"/>
      <c r="F1009" s="95"/>
      <c r="G1009" s="257"/>
    </row>
    <row r="1010" spans="1:7" ht="15.05">
      <c r="A1010" s="126"/>
      <c r="B1010" s="256"/>
      <c r="C1010" s="95"/>
      <c r="D1010" s="95"/>
      <c r="E1010" s="95"/>
      <c r="F1010" s="95"/>
      <c r="G1010" s="257"/>
    </row>
    <row r="1011" spans="1:7" ht="15.05">
      <c r="A1011" s="126"/>
      <c r="B1011" s="256"/>
      <c r="C1011" s="95"/>
      <c r="D1011" s="95"/>
      <c r="E1011" s="95"/>
      <c r="F1011" s="95"/>
      <c r="G1011" s="257"/>
    </row>
    <row r="1012" spans="1:7" ht="15.05">
      <c r="A1012" s="126"/>
      <c r="B1012" s="256"/>
      <c r="C1012" s="95"/>
      <c r="D1012" s="95"/>
      <c r="E1012" s="95"/>
      <c r="F1012" s="95"/>
      <c r="G1012" s="257"/>
    </row>
    <row r="1013" spans="1:7" ht="15.05">
      <c r="A1013" s="126"/>
      <c r="B1013" s="256"/>
      <c r="C1013" s="95"/>
      <c r="D1013" s="95"/>
      <c r="E1013" s="95"/>
      <c r="F1013" s="95"/>
      <c r="G1013" s="257"/>
    </row>
    <row r="1014" spans="1:7" ht="15.05">
      <c r="A1014" s="126"/>
      <c r="B1014" s="256"/>
      <c r="C1014" s="95"/>
      <c r="D1014" s="95"/>
      <c r="E1014" s="95"/>
      <c r="F1014" s="95"/>
      <c r="G1014" s="257"/>
    </row>
    <row r="1015" spans="1:7" ht="15.05">
      <c r="A1015" s="126"/>
      <c r="B1015" s="256"/>
      <c r="C1015" s="95"/>
      <c r="D1015" s="95"/>
      <c r="E1015" s="95"/>
      <c r="F1015" s="95"/>
      <c r="G1015" s="257"/>
    </row>
    <row r="1016" spans="1:7" ht="15.05">
      <c r="A1016" s="126"/>
      <c r="B1016" s="256"/>
      <c r="C1016" s="95"/>
      <c r="D1016" s="95"/>
      <c r="E1016" s="95"/>
      <c r="F1016" s="95"/>
      <c r="G1016" s="257"/>
    </row>
    <row r="1017" spans="1:7" ht="15.05">
      <c r="A1017" s="126"/>
      <c r="B1017" s="256"/>
      <c r="C1017" s="95"/>
      <c r="D1017" s="95"/>
      <c r="E1017" s="95"/>
      <c r="F1017" s="95"/>
      <c r="G1017" s="257"/>
    </row>
    <row r="1018" spans="1:7" ht="15.05">
      <c r="A1018" s="126"/>
      <c r="B1018" s="256"/>
      <c r="C1018" s="95"/>
      <c r="D1018" s="95"/>
      <c r="E1018" s="95"/>
      <c r="F1018" s="95"/>
      <c r="G1018" s="257"/>
    </row>
    <row r="1019" spans="1:7" ht="15.05">
      <c r="A1019" s="126"/>
      <c r="B1019" s="256"/>
      <c r="C1019" s="95"/>
      <c r="D1019" s="95"/>
      <c r="E1019" s="95"/>
      <c r="F1019" s="95"/>
      <c r="G1019" s="257"/>
    </row>
    <row r="1020" spans="1:7" ht="15.05">
      <c r="A1020" s="126"/>
      <c r="B1020" s="256"/>
      <c r="C1020" s="95"/>
      <c r="D1020" s="95"/>
      <c r="E1020" s="95"/>
      <c r="F1020" s="95"/>
      <c r="G1020" s="257"/>
    </row>
    <row r="1021" spans="1:7" ht="15.05">
      <c r="A1021" s="126"/>
      <c r="B1021" s="256"/>
      <c r="C1021" s="95"/>
      <c r="D1021" s="95"/>
      <c r="E1021" s="95"/>
      <c r="F1021" s="95"/>
      <c r="G1021" s="257"/>
    </row>
    <row r="1022" spans="1:7" ht="15.05">
      <c r="A1022" s="126"/>
      <c r="B1022" s="256"/>
      <c r="C1022" s="95"/>
      <c r="D1022" s="95"/>
      <c r="E1022" s="95"/>
      <c r="F1022" s="95"/>
      <c r="G1022" s="257"/>
    </row>
    <row r="1023" spans="1:7" ht="15.05">
      <c r="A1023" s="126"/>
      <c r="B1023" s="256"/>
      <c r="C1023" s="95"/>
      <c r="D1023" s="95"/>
      <c r="E1023" s="95"/>
      <c r="F1023" s="95"/>
      <c r="G1023" s="257"/>
    </row>
    <row r="1024" spans="1:7" ht="15.05">
      <c r="A1024" s="126"/>
      <c r="B1024" s="256"/>
      <c r="C1024" s="95"/>
      <c r="D1024" s="95"/>
      <c r="E1024" s="95"/>
      <c r="F1024" s="95"/>
      <c r="G1024" s="257"/>
    </row>
    <row r="1025" spans="1:7" ht="15.05">
      <c r="A1025" s="126"/>
      <c r="B1025" s="256"/>
      <c r="C1025" s="95"/>
      <c r="D1025" s="95"/>
      <c r="E1025" s="95"/>
      <c r="F1025" s="95"/>
      <c r="G1025" s="257"/>
    </row>
    <row r="1026" spans="1:7" ht="15.05">
      <c r="A1026" s="126"/>
      <c r="B1026" s="256"/>
      <c r="C1026" s="95"/>
      <c r="D1026" s="95"/>
      <c r="E1026" s="95"/>
      <c r="F1026" s="95"/>
      <c r="G1026" s="257"/>
    </row>
    <row r="1027" spans="1:7" ht="15.05">
      <c r="A1027" s="126"/>
      <c r="B1027" s="256"/>
      <c r="C1027" s="95"/>
      <c r="D1027" s="95"/>
      <c r="E1027" s="95"/>
      <c r="F1027" s="95"/>
      <c r="G1027" s="257"/>
    </row>
    <row r="1028" spans="1:7" ht="15.05">
      <c r="A1028" s="126"/>
      <c r="B1028" s="256"/>
      <c r="C1028" s="95"/>
      <c r="D1028" s="95"/>
      <c r="E1028" s="95"/>
      <c r="F1028" s="95"/>
      <c r="G1028" s="257"/>
    </row>
    <row r="1029" spans="1:7" ht="15.05">
      <c r="A1029" s="126"/>
      <c r="B1029" s="256"/>
      <c r="C1029" s="95"/>
      <c r="D1029" s="95"/>
      <c r="E1029" s="95"/>
      <c r="F1029" s="95"/>
      <c r="G1029" s="257"/>
    </row>
    <row r="1030" spans="1:7" ht="15.05">
      <c r="A1030" s="126"/>
      <c r="B1030" s="256"/>
      <c r="C1030" s="95"/>
      <c r="D1030" s="95"/>
      <c r="E1030" s="95"/>
      <c r="F1030" s="95"/>
      <c r="G1030" s="257"/>
    </row>
    <row r="1031" spans="1:7" ht="15.05">
      <c r="A1031" s="126"/>
      <c r="B1031" s="256"/>
      <c r="C1031" s="95"/>
      <c r="D1031" s="95"/>
      <c r="E1031" s="95"/>
      <c r="F1031" s="95"/>
      <c r="G1031" s="257"/>
    </row>
    <row r="1032" spans="1:7" ht="15.05">
      <c r="A1032" s="126"/>
      <c r="B1032" s="256"/>
      <c r="C1032" s="95"/>
      <c r="D1032" s="95"/>
      <c r="E1032" s="95"/>
      <c r="F1032" s="95"/>
      <c r="G1032" s="257"/>
    </row>
    <row r="1033" spans="1:7" ht="15.05">
      <c r="A1033" s="126"/>
      <c r="B1033" s="256"/>
      <c r="C1033" s="95"/>
      <c r="D1033" s="95"/>
      <c r="E1033" s="95"/>
      <c r="F1033" s="95"/>
      <c r="G1033" s="257"/>
    </row>
    <row r="1034" spans="1:7" ht="15.05">
      <c r="A1034" s="126"/>
      <c r="B1034" s="256"/>
      <c r="C1034" s="95"/>
      <c r="D1034" s="95"/>
      <c r="E1034" s="95"/>
      <c r="F1034" s="95"/>
      <c r="G1034" s="257"/>
    </row>
    <row r="1035" spans="1:7" ht="15.05">
      <c r="A1035" s="126"/>
      <c r="B1035" s="256"/>
      <c r="C1035" s="95"/>
      <c r="D1035" s="95"/>
      <c r="E1035" s="95"/>
      <c r="F1035" s="95"/>
      <c r="G1035" s="257"/>
    </row>
    <row r="1036" spans="1:7" ht="15.05">
      <c r="A1036" s="126"/>
      <c r="B1036" s="256"/>
      <c r="C1036" s="95"/>
      <c r="D1036" s="95"/>
      <c r="E1036" s="95"/>
      <c r="F1036" s="95"/>
      <c r="G1036" s="257"/>
    </row>
    <row r="1037" spans="1:7" ht="15.05">
      <c r="A1037" s="126"/>
      <c r="B1037" s="256"/>
      <c r="C1037" s="95"/>
      <c r="D1037" s="95"/>
      <c r="E1037" s="95"/>
      <c r="F1037" s="95"/>
      <c r="G1037" s="257"/>
    </row>
    <row r="1038" spans="1:7" ht="15.05">
      <c r="A1038" s="126"/>
      <c r="B1038" s="256"/>
      <c r="C1038" s="95"/>
      <c r="D1038" s="95"/>
      <c r="E1038" s="95"/>
      <c r="F1038" s="95"/>
      <c r="G1038" s="257"/>
    </row>
    <row r="1039" spans="1:7" ht="15.05">
      <c r="A1039" s="126"/>
      <c r="B1039" s="256"/>
      <c r="C1039" s="95"/>
      <c r="D1039" s="95"/>
      <c r="E1039" s="95"/>
      <c r="F1039" s="95"/>
      <c r="G1039" s="257"/>
    </row>
    <row r="1040" spans="1:7" ht="15.05">
      <c r="A1040" s="126"/>
      <c r="B1040" s="256"/>
      <c r="C1040" s="95"/>
      <c r="D1040" s="95"/>
      <c r="E1040" s="95"/>
      <c r="F1040" s="95"/>
      <c r="G1040" s="257"/>
    </row>
    <row r="1041" spans="1:7" ht="15.05">
      <c r="A1041" s="126"/>
      <c r="B1041" s="256"/>
      <c r="C1041" s="95"/>
      <c r="D1041" s="95"/>
      <c r="E1041" s="95"/>
      <c r="F1041" s="95"/>
      <c r="G1041" s="257"/>
    </row>
    <row r="1042" spans="1:7" ht="15.05">
      <c r="A1042" s="126"/>
      <c r="B1042" s="256"/>
      <c r="C1042" s="95"/>
      <c r="D1042" s="95"/>
      <c r="E1042" s="95"/>
      <c r="F1042" s="95"/>
      <c r="G1042" s="257"/>
    </row>
    <row r="1043" spans="1:7" ht="15.05">
      <c r="A1043" s="126"/>
      <c r="B1043" s="256"/>
      <c r="C1043" s="95"/>
      <c r="D1043" s="95"/>
      <c r="E1043" s="95"/>
      <c r="F1043" s="95"/>
      <c r="G1043" s="257"/>
    </row>
    <row r="1044" spans="1:7" ht="15.05">
      <c r="A1044" s="126"/>
      <c r="B1044" s="256"/>
      <c r="C1044" s="95"/>
      <c r="D1044" s="95"/>
      <c r="E1044" s="95"/>
      <c r="F1044" s="95"/>
      <c r="G1044" s="257"/>
    </row>
    <row r="1045" spans="1:7" ht="15.05">
      <c r="A1045" s="126"/>
      <c r="B1045" s="256"/>
      <c r="C1045" s="95"/>
      <c r="D1045" s="95"/>
      <c r="E1045" s="95"/>
      <c r="F1045" s="95"/>
      <c r="G1045" s="257"/>
    </row>
    <row r="1046" spans="1:7" ht="15.05">
      <c r="A1046" s="126"/>
      <c r="B1046" s="256"/>
      <c r="C1046" s="95"/>
      <c r="D1046" s="95"/>
      <c r="E1046" s="95"/>
      <c r="F1046" s="95"/>
      <c r="G1046" s="257"/>
    </row>
    <row r="1047" spans="1:7" ht="15.05">
      <c r="A1047" s="126"/>
      <c r="B1047" s="256"/>
      <c r="C1047" s="95"/>
      <c r="D1047" s="95"/>
      <c r="E1047" s="95"/>
      <c r="F1047" s="95"/>
      <c r="G1047" s="257"/>
    </row>
    <row r="1048" spans="1:7" ht="15.05">
      <c r="A1048" s="126"/>
      <c r="B1048" s="256"/>
      <c r="C1048" s="95"/>
      <c r="D1048" s="95"/>
      <c r="E1048" s="95"/>
      <c r="F1048" s="95"/>
      <c r="G1048" s="257"/>
    </row>
    <row r="1049" spans="1:7" ht="15.05">
      <c r="A1049" s="126"/>
      <c r="B1049" s="256"/>
      <c r="C1049" s="95"/>
      <c r="D1049" s="95"/>
      <c r="E1049" s="95"/>
      <c r="F1049" s="95"/>
      <c r="G1049" s="257"/>
    </row>
    <row r="1050" spans="1:7" ht="15.05">
      <c r="A1050" s="126"/>
      <c r="B1050" s="256"/>
      <c r="C1050" s="95"/>
      <c r="D1050" s="95"/>
      <c r="E1050" s="95"/>
      <c r="F1050" s="95"/>
      <c r="G1050" s="257"/>
    </row>
    <row r="1051" spans="1:7" ht="15.05">
      <c r="A1051" s="126"/>
      <c r="B1051" s="256"/>
      <c r="C1051" s="95"/>
      <c r="D1051" s="95"/>
      <c r="E1051" s="95"/>
      <c r="F1051" s="95"/>
      <c r="G1051" s="257"/>
    </row>
    <row r="1052" spans="1:7" ht="15.05">
      <c r="A1052" s="126"/>
      <c r="B1052" s="256"/>
      <c r="C1052" s="95"/>
      <c r="D1052" s="95"/>
      <c r="E1052" s="95"/>
      <c r="F1052" s="95"/>
      <c r="G1052" s="257"/>
    </row>
    <row r="1053" spans="1:7" ht="15.05">
      <c r="A1053" s="126"/>
      <c r="B1053" s="256"/>
      <c r="C1053" s="95"/>
      <c r="D1053" s="95"/>
      <c r="E1053" s="95"/>
      <c r="F1053" s="95"/>
      <c r="G1053" s="257"/>
    </row>
    <row r="1054" spans="1:7" ht="15.05">
      <c r="A1054" s="126"/>
      <c r="B1054" s="256"/>
      <c r="C1054" s="95"/>
      <c r="D1054" s="95"/>
      <c r="E1054" s="95"/>
      <c r="F1054" s="95"/>
      <c r="G1054" s="257"/>
    </row>
    <row r="1055" spans="1:7" ht="15.05">
      <c r="A1055" s="126"/>
      <c r="B1055" s="256"/>
      <c r="C1055" s="95"/>
      <c r="D1055" s="95"/>
      <c r="E1055" s="95"/>
      <c r="F1055" s="95"/>
      <c r="G1055" s="257"/>
    </row>
    <row r="1056" spans="1:7" ht="15.05">
      <c r="A1056" s="126"/>
      <c r="B1056" s="256"/>
      <c r="C1056" s="95"/>
      <c r="D1056" s="95"/>
      <c r="E1056" s="95"/>
      <c r="F1056" s="95"/>
      <c r="G1056" s="257"/>
    </row>
    <row r="1057" spans="1:7" ht="15.05">
      <c r="A1057" s="126"/>
      <c r="B1057" s="256"/>
      <c r="C1057" s="95"/>
      <c r="D1057" s="95"/>
      <c r="E1057" s="95"/>
      <c r="F1057" s="95"/>
      <c r="G1057" s="257"/>
    </row>
    <row r="1058" spans="1:7" ht="15.05">
      <c r="A1058" s="126"/>
      <c r="B1058" s="256"/>
      <c r="C1058" s="95"/>
      <c r="D1058" s="95"/>
      <c r="E1058" s="95"/>
      <c r="F1058" s="95"/>
      <c r="G1058" s="257"/>
    </row>
    <row r="1059" spans="1:7" ht="15.05">
      <c r="A1059" s="126"/>
      <c r="B1059" s="256"/>
      <c r="C1059" s="95"/>
      <c r="D1059" s="95"/>
      <c r="E1059" s="95"/>
      <c r="F1059" s="95"/>
      <c r="G1059" s="257"/>
    </row>
    <row r="1060" spans="1:7" ht="15.05">
      <c r="A1060" s="126"/>
      <c r="B1060" s="256"/>
      <c r="C1060" s="95"/>
      <c r="D1060" s="95"/>
      <c r="E1060" s="95"/>
      <c r="F1060" s="95"/>
      <c r="G1060" s="257"/>
    </row>
    <row r="1061" spans="1:7" ht="15.05">
      <c r="A1061" s="126"/>
      <c r="B1061" s="256"/>
      <c r="C1061" s="95"/>
      <c r="D1061" s="95"/>
      <c r="E1061" s="95"/>
      <c r="F1061" s="95"/>
      <c r="G1061" s="257"/>
    </row>
    <row r="1062" spans="1:7" ht="15.05">
      <c r="A1062" s="126"/>
      <c r="B1062" s="256"/>
      <c r="C1062" s="95"/>
      <c r="D1062" s="95"/>
      <c r="E1062" s="95"/>
      <c r="F1062" s="95"/>
      <c r="G1062" s="257"/>
    </row>
    <row r="1063" spans="1:7" ht="15.05">
      <c r="A1063" s="126"/>
      <c r="B1063" s="256"/>
      <c r="C1063" s="95"/>
      <c r="D1063" s="95"/>
      <c r="E1063" s="95"/>
      <c r="F1063" s="95"/>
      <c r="G1063" s="257"/>
    </row>
    <row r="1064" spans="1:7" ht="15.05">
      <c r="A1064" s="126"/>
      <c r="B1064" s="256"/>
      <c r="C1064" s="95"/>
      <c r="D1064" s="95"/>
      <c r="E1064" s="95"/>
      <c r="F1064" s="95"/>
      <c r="G1064" s="257"/>
    </row>
    <row r="1065" spans="1:7" ht="15.05">
      <c r="A1065" s="126"/>
      <c r="B1065" s="256"/>
      <c r="C1065" s="95"/>
      <c r="D1065" s="95"/>
      <c r="E1065" s="95"/>
      <c r="F1065" s="95"/>
      <c r="G1065" s="257"/>
    </row>
    <row r="1066" spans="1:7" ht="15.05">
      <c r="A1066" s="126"/>
      <c r="B1066" s="256"/>
      <c r="C1066" s="95"/>
      <c r="D1066" s="95"/>
      <c r="E1066" s="95"/>
      <c r="F1066" s="95"/>
      <c r="G1066" s="257"/>
    </row>
    <row r="1067" spans="1:7" ht="15.05">
      <c r="A1067" s="126"/>
      <c r="B1067" s="256"/>
      <c r="C1067" s="95"/>
      <c r="D1067" s="95"/>
      <c r="E1067" s="95"/>
      <c r="F1067" s="95"/>
      <c r="G1067" s="257"/>
    </row>
    <row r="1068" spans="1:7" ht="15.05">
      <c r="A1068" s="126"/>
      <c r="B1068" s="256"/>
      <c r="C1068" s="95"/>
      <c r="D1068" s="95"/>
      <c r="E1068" s="95"/>
      <c r="F1068" s="95"/>
      <c r="G1068" s="257"/>
    </row>
    <row r="1069" spans="1:7" ht="15.05">
      <c r="A1069" s="126"/>
      <c r="B1069" s="256"/>
      <c r="C1069" s="95"/>
      <c r="D1069" s="95"/>
      <c r="E1069" s="95"/>
      <c r="F1069" s="95"/>
      <c r="G1069" s="257"/>
    </row>
    <row r="1070" spans="1:7" ht="15.05">
      <c r="A1070" s="126"/>
      <c r="B1070" s="256"/>
      <c r="C1070" s="95"/>
      <c r="D1070" s="95"/>
      <c r="E1070" s="95"/>
      <c r="F1070" s="95"/>
      <c r="G1070" s="257"/>
    </row>
    <row r="1071" spans="1:7" ht="15.05">
      <c r="A1071" s="126"/>
      <c r="B1071" s="256"/>
      <c r="C1071" s="95"/>
      <c r="D1071" s="95"/>
      <c r="E1071" s="95"/>
      <c r="F1071" s="95"/>
      <c r="G1071" s="257"/>
    </row>
    <row r="1072" spans="1:7" ht="15.05">
      <c r="A1072" s="126"/>
      <c r="B1072" s="256"/>
      <c r="C1072" s="95"/>
      <c r="D1072" s="95"/>
      <c r="E1072" s="95"/>
      <c r="F1072" s="95"/>
      <c r="G1072" s="257"/>
    </row>
    <row r="1073" spans="1:7" ht="15.05">
      <c r="A1073" s="126"/>
      <c r="B1073" s="256"/>
      <c r="C1073" s="95"/>
      <c r="D1073" s="95"/>
      <c r="E1073" s="95"/>
      <c r="F1073" s="95"/>
      <c r="G1073" s="257"/>
    </row>
    <row r="1074" spans="1:7" ht="15.05">
      <c r="A1074" s="126"/>
      <c r="B1074" s="256"/>
      <c r="C1074" s="95"/>
      <c r="D1074" s="95"/>
      <c r="E1074" s="95"/>
      <c r="F1074" s="95"/>
      <c r="G1074" s="257"/>
    </row>
    <row r="1075" spans="1:7" ht="15.05">
      <c r="A1075" s="126"/>
      <c r="B1075" s="256"/>
      <c r="C1075" s="95"/>
      <c r="D1075" s="95"/>
      <c r="E1075" s="95"/>
      <c r="F1075" s="95"/>
      <c r="G1075" s="257"/>
    </row>
    <row r="1076" spans="1:7" ht="15.05">
      <c r="A1076" s="126"/>
      <c r="B1076" s="256"/>
      <c r="C1076" s="95"/>
      <c r="D1076" s="95"/>
      <c r="E1076" s="95"/>
      <c r="F1076" s="95"/>
      <c r="G1076" s="257"/>
    </row>
    <row r="1077" spans="1:7" ht="15.05">
      <c r="A1077" s="126"/>
      <c r="B1077" s="256"/>
      <c r="C1077" s="95"/>
      <c r="D1077" s="95"/>
      <c r="E1077" s="95"/>
      <c r="F1077" s="95"/>
      <c r="G1077" s="257"/>
    </row>
    <row r="1078" spans="1:7" ht="15.05">
      <c r="A1078" s="126"/>
      <c r="B1078" s="256"/>
      <c r="C1078" s="95"/>
      <c r="D1078" s="95"/>
      <c r="E1078" s="95"/>
      <c r="F1078" s="95"/>
      <c r="G1078" s="257"/>
    </row>
    <row r="1079" spans="1:7" ht="15.05">
      <c r="A1079" s="126"/>
      <c r="B1079" s="256"/>
      <c r="C1079" s="95"/>
      <c r="D1079" s="95"/>
      <c r="E1079" s="95"/>
      <c r="F1079" s="95"/>
      <c r="G1079" s="257"/>
    </row>
    <row r="1080" spans="1:7" ht="15.05">
      <c r="A1080" s="126"/>
      <c r="B1080" s="256"/>
      <c r="C1080" s="95"/>
      <c r="D1080" s="95"/>
      <c r="E1080" s="95"/>
      <c r="F1080" s="95"/>
      <c r="G1080" s="257"/>
    </row>
    <row r="1081" spans="1:7" ht="15.05">
      <c r="A1081" s="126"/>
      <c r="B1081" s="256"/>
      <c r="C1081" s="95"/>
      <c r="D1081" s="95"/>
      <c r="E1081" s="95"/>
      <c r="F1081" s="95"/>
      <c r="G1081" s="257"/>
    </row>
    <row r="1082" spans="1:7" ht="15.05">
      <c r="A1082" s="126"/>
      <c r="B1082" s="256"/>
      <c r="C1082" s="95"/>
      <c r="D1082" s="95"/>
      <c r="E1082" s="95"/>
      <c r="F1082" s="95"/>
      <c r="G1082" s="257"/>
    </row>
    <row r="1083" spans="1:7" ht="15.05">
      <c r="A1083" s="126"/>
      <c r="B1083" s="256"/>
      <c r="C1083" s="95"/>
      <c r="D1083" s="95"/>
      <c r="E1083" s="95"/>
      <c r="F1083" s="95"/>
      <c r="G1083" s="257"/>
    </row>
    <row r="1084" spans="1:7" ht="15.05">
      <c r="A1084" s="126"/>
      <c r="B1084" s="256"/>
      <c r="C1084" s="95"/>
      <c r="D1084" s="95"/>
      <c r="E1084" s="95"/>
      <c r="F1084" s="95"/>
      <c r="G1084" s="257"/>
    </row>
    <row r="1085" spans="1:7" ht="15.05">
      <c r="A1085" s="126"/>
      <c r="B1085" s="256"/>
      <c r="C1085" s="95"/>
      <c r="D1085" s="95"/>
      <c r="E1085" s="95"/>
      <c r="F1085" s="95"/>
      <c r="G1085" s="257"/>
    </row>
    <row r="1086" spans="1:7" ht="15.05">
      <c r="A1086" s="126"/>
      <c r="B1086" s="256"/>
      <c r="C1086" s="95"/>
      <c r="D1086" s="95"/>
      <c r="E1086" s="95"/>
      <c r="F1086" s="95"/>
      <c r="G1086" s="257"/>
    </row>
    <row r="1087" spans="1:7" ht="15.05">
      <c r="A1087" s="126"/>
      <c r="B1087" s="256"/>
      <c r="C1087" s="95"/>
      <c r="D1087" s="95"/>
      <c r="E1087" s="95"/>
      <c r="F1087" s="95"/>
      <c r="G1087" s="257"/>
    </row>
    <row r="1088" spans="1:7" ht="15.05">
      <c r="A1088" s="126"/>
      <c r="B1088" s="256"/>
      <c r="C1088" s="95"/>
      <c r="D1088" s="95"/>
      <c r="E1088" s="95"/>
      <c r="F1088" s="95"/>
      <c r="G1088" s="257"/>
    </row>
    <row r="1089" spans="1:7" ht="15.05">
      <c r="A1089" s="126"/>
      <c r="B1089" s="256"/>
      <c r="C1089" s="95"/>
      <c r="D1089" s="95"/>
      <c r="E1089" s="95"/>
      <c r="F1089" s="95"/>
      <c r="G1089" s="257"/>
    </row>
    <row r="1090" spans="1:7" ht="15.05">
      <c r="A1090" s="126"/>
      <c r="B1090" s="256"/>
      <c r="C1090" s="95"/>
      <c r="D1090" s="95"/>
      <c r="E1090" s="95"/>
      <c r="F1090" s="95"/>
      <c r="G1090" s="257"/>
    </row>
    <row r="1091" spans="1:7" ht="15.05">
      <c r="A1091" s="126"/>
      <c r="B1091" s="256"/>
      <c r="C1091" s="95"/>
      <c r="D1091" s="95"/>
      <c r="E1091" s="95"/>
      <c r="F1091" s="95"/>
      <c r="G1091" s="257"/>
    </row>
    <row r="1092" spans="1:7" ht="15.05">
      <c r="A1092" s="126"/>
      <c r="B1092" s="256"/>
      <c r="C1092" s="95"/>
      <c r="D1092" s="95"/>
      <c r="E1092" s="95"/>
      <c r="F1092" s="95"/>
      <c r="G1092" s="257"/>
    </row>
    <row r="1093" spans="1:7" ht="15.05">
      <c r="A1093" s="126"/>
      <c r="B1093" s="256"/>
      <c r="C1093" s="95"/>
      <c r="D1093" s="95"/>
      <c r="E1093" s="95"/>
      <c r="F1093" s="95"/>
      <c r="G1093" s="257"/>
    </row>
    <row r="1094" spans="1:7" ht="15.05">
      <c r="A1094" s="126"/>
      <c r="B1094" s="256"/>
      <c r="C1094" s="95"/>
      <c r="D1094" s="95"/>
      <c r="E1094" s="95"/>
      <c r="F1094" s="95"/>
      <c r="G1094" s="257"/>
    </row>
    <row r="1095" spans="1:7" ht="15.05">
      <c r="A1095" s="126"/>
      <c r="B1095" s="256"/>
      <c r="C1095" s="95"/>
      <c r="D1095" s="95"/>
      <c r="E1095" s="95"/>
      <c r="F1095" s="95"/>
      <c r="G1095" s="257"/>
    </row>
    <row r="1096" spans="1:7" ht="15.05">
      <c r="A1096" s="126"/>
      <c r="B1096" s="256"/>
      <c r="C1096" s="95"/>
      <c r="D1096" s="95"/>
      <c r="E1096" s="95"/>
      <c r="F1096" s="95"/>
      <c r="G1096" s="257"/>
    </row>
    <row r="1097" spans="1:7" ht="15.05">
      <c r="A1097" s="126"/>
      <c r="B1097" s="256"/>
      <c r="C1097" s="95"/>
      <c r="D1097" s="95"/>
      <c r="E1097" s="95"/>
      <c r="F1097" s="95"/>
      <c r="G1097" s="257"/>
    </row>
    <row r="1098" spans="1:7" ht="15.05">
      <c r="A1098" s="126"/>
      <c r="B1098" s="256"/>
      <c r="C1098" s="95"/>
      <c r="D1098" s="95"/>
      <c r="E1098" s="95"/>
      <c r="F1098" s="95"/>
      <c r="G1098" s="257"/>
    </row>
    <row r="1099" spans="1:7" ht="15.05">
      <c r="A1099" s="126"/>
      <c r="B1099" s="256"/>
      <c r="C1099" s="95"/>
      <c r="D1099" s="95"/>
      <c r="E1099" s="95"/>
      <c r="F1099" s="95"/>
      <c r="G1099" s="257"/>
    </row>
    <row r="1100" spans="1:7" ht="15.05">
      <c r="A1100" s="126"/>
      <c r="B1100" s="256"/>
      <c r="C1100" s="95"/>
      <c r="D1100" s="95"/>
      <c r="E1100" s="95"/>
      <c r="F1100" s="95"/>
      <c r="G1100" s="257"/>
    </row>
    <row r="1101" spans="1:7" ht="15.05">
      <c r="A1101" s="126"/>
      <c r="B1101" s="256"/>
      <c r="C1101" s="95"/>
      <c r="D1101" s="95"/>
      <c r="E1101" s="95"/>
      <c r="F1101" s="95"/>
      <c r="G1101" s="257"/>
    </row>
    <row r="1102" spans="1:7" ht="15.05">
      <c r="A1102" s="126"/>
      <c r="B1102" s="256"/>
      <c r="C1102" s="95"/>
      <c r="D1102" s="95"/>
      <c r="E1102" s="95"/>
      <c r="F1102" s="95"/>
      <c r="G1102" s="257"/>
    </row>
    <row r="1103" spans="1:7" ht="15.05">
      <c r="A1103" s="126"/>
      <c r="B1103" s="256"/>
      <c r="C1103" s="95"/>
      <c r="D1103" s="95"/>
      <c r="E1103" s="95"/>
      <c r="F1103" s="95"/>
      <c r="G1103" s="257"/>
    </row>
    <row r="1104" spans="1:7" ht="15.05">
      <c r="A1104" s="126"/>
      <c r="B1104" s="256"/>
      <c r="C1104" s="95"/>
      <c r="D1104" s="95"/>
      <c r="E1104" s="95"/>
      <c r="F1104" s="95"/>
      <c r="G1104" s="257"/>
    </row>
    <row r="1105" spans="1:7" ht="15.05">
      <c r="A1105" s="126"/>
      <c r="B1105" s="256"/>
      <c r="C1105" s="95"/>
      <c r="D1105" s="95"/>
      <c r="E1105" s="95"/>
      <c r="F1105" s="95"/>
      <c r="G1105" s="257"/>
    </row>
    <row r="1106" spans="1:7" ht="15.05">
      <c r="A1106" s="126"/>
      <c r="B1106" s="256"/>
      <c r="C1106" s="95"/>
      <c r="D1106" s="95"/>
      <c r="E1106" s="95"/>
      <c r="F1106" s="95"/>
      <c r="G1106" s="257"/>
    </row>
    <row r="1107" spans="1:7" ht="15.05">
      <c r="A1107" s="126"/>
      <c r="B1107" s="256"/>
      <c r="C1107" s="95"/>
      <c r="D1107" s="95"/>
      <c r="E1107" s="95"/>
      <c r="F1107" s="95"/>
      <c r="G1107" s="257"/>
    </row>
    <row r="1108" spans="1:7" ht="15.05">
      <c r="A1108" s="126"/>
      <c r="B1108" s="256"/>
      <c r="C1108" s="95"/>
      <c r="D1108" s="95"/>
      <c r="E1108" s="95"/>
      <c r="F1108" s="95"/>
      <c r="G1108" s="257"/>
    </row>
    <row r="1109" spans="1:7" ht="15.05">
      <c r="A1109" s="126"/>
      <c r="B1109" s="256"/>
      <c r="C1109" s="95"/>
      <c r="D1109" s="95"/>
      <c r="E1109" s="95"/>
      <c r="F1109" s="95"/>
      <c r="G1109" s="257"/>
    </row>
    <row r="1110" spans="1:7" ht="15.05">
      <c r="A1110" s="126"/>
      <c r="B1110" s="256"/>
      <c r="C1110" s="95"/>
      <c r="D1110" s="95"/>
      <c r="E1110" s="95"/>
      <c r="F1110" s="95"/>
      <c r="G1110" s="257"/>
    </row>
    <row r="1111" spans="1:7" ht="15.05">
      <c r="A1111" s="126"/>
      <c r="B1111" s="256"/>
      <c r="C1111" s="95"/>
      <c r="D1111" s="95"/>
      <c r="E1111" s="95"/>
      <c r="F1111" s="95"/>
      <c r="G1111" s="257"/>
    </row>
    <row r="1112" spans="1:7" ht="15.05">
      <c r="A1112" s="126"/>
      <c r="B1112" s="256"/>
      <c r="C1112" s="95"/>
      <c r="D1112" s="95"/>
      <c r="E1112" s="95"/>
      <c r="F1112" s="95"/>
      <c r="G1112" s="257"/>
    </row>
    <row r="1113" spans="1:7" ht="15.05">
      <c r="A1113" s="126"/>
      <c r="B1113" s="256"/>
      <c r="C1113" s="95"/>
      <c r="D1113" s="95"/>
      <c r="E1113" s="95"/>
      <c r="F1113" s="95"/>
      <c r="G1113" s="257"/>
    </row>
    <row r="1114" spans="1:7" ht="15.05">
      <c r="A1114" s="126"/>
      <c r="B1114" s="256"/>
      <c r="C1114" s="95"/>
      <c r="D1114" s="95"/>
      <c r="E1114" s="95"/>
      <c r="F1114" s="95"/>
      <c r="G1114" s="257"/>
    </row>
    <row r="1115" spans="1:7" ht="15.05">
      <c r="A1115" s="126"/>
      <c r="B1115" s="256"/>
      <c r="C1115" s="95"/>
      <c r="D1115" s="95"/>
      <c r="E1115" s="95"/>
      <c r="F1115" s="95"/>
      <c r="G1115" s="257"/>
    </row>
    <row r="1116" spans="1:7" ht="15.05">
      <c r="A1116" s="126"/>
      <c r="B1116" s="256"/>
      <c r="C1116" s="95"/>
      <c r="D1116" s="95"/>
      <c r="E1116" s="95"/>
      <c r="F1116" s="95"/>
      <c r="G1116" s="257"/>
    </row>
    <row r="1117" spans="1:7" ht="15.05">
      <c r="A1117" s="126"/>
      <c r="B1117" s="256"/>
      <c r="C1117" s="95"/>
      <c r="D1117" s="95"/>
      <c r="E1117" s="95"/>
      <c r="F1117" s="95"/>
      <c r="G1117" s="257"/>
    </row>
    <row r="1118" spans="1:7" ht="15.05">
      <c r="A1118" s="126"/>
      <c r="B1118" s="256"/>
      <c r="C1118" s="95"/>
      <c r="D1118" s="95"/>
      <c r="E1118" s="95"/>
      <c r="F1118" s="95"/>
      <c r="G1118" s="257"/>
    </row>
    <row r="1119" spans="1:7" ht="15.05">
      <c r="A1119" s="126"/>
      <c r="B1119" s="256"/>
      <c r="C1119" s="95"/>
      <c r="D1119" s="95"/>
      <c r="E1119" s="95"/>
      <c r="F1119" s="95"/>
      <c r="G1119" s="257"/>
    </row>
    <row r="1120" spans="1:7" ht="15.05">
      <c r="A1120" s="126"/>
      <c r="B1120" s="256"/>
      <c r="C1120" s="95"/>
      <c r="D1120" s="95"/>
      <c r="E1120" s="95"/>
      <c r="F1120" s="95"/>
      <c r="G1120" s="257"/>
    </row>
    <row r="1121" spans="1:7" ht="15.05">
      <c r="A1121" s="126"/>
      <c r="B1121" s="256"/>
      <c r="C1121" s="95"/>
      <c r="D1121" s="95"/>
      <c r="E1121" s="95"/>
      <c r="F1121" s="95"/>
      <c r="G1121" s="257"/>
    </row>
    <row r="1122" spans="1:7" ht="15.05">
      <c r="A1122" s="126"/>
      <c r="B1122" s="256"/>
      <c r="C1122" s="95"/>
      <c r="D1122" s="95"/>
      <c r="E1122" s="95"/>
      <c r="F1122" s="95"/>
      <c r="G1122" s="257"/>
    </row>
    <row r="1123" spans="1:7" ht="15.05">
      <c r="A1123" s="126"/>
      <c r="B1123" s="256"/>
      <c r="C1123" s="95"/>
      <c r="D1123" s="95"/>
      <c r="E1123" s="95"/>
      <c r="F1123" s="95"/>
      <c r="G1123" s="257"/>
    </row>
    <row r="1124" spans="1:7" ht="15.05">
      <c r="A1124" s="126"/>
      <c r="B1124" s="256"/>
      <c r="C1124" s="95"/>
      <c r="D1124" s="95"/>
      <c r="E1124" s="95"/>
      <c r="F1124" s="95"/>
      <c r="G1124" s="257"/>
    </row>
    <row r="1125" spans="1:7" ht="15.05">
      <c r="A1125" s="126"/>
      <c r="B1125" s="256"/>
      <c r="C1125" s="95"/>
      <c r="D1125" s="95"/>
      <c r="E1125" s="95"/>
      <c r="F1125" s="95"/>
      <c r="G1125" s="257"/>
    </row>
    <row r="1126" spans="1:7" ht="15.05">
      <c r="A1126" s="126"/>
      <c r="B1126" s="256"/>
      <c r="C1126" s="95"/>
      <c r="D1126" s="95"/>
      <c r="E1126" s="95"/>
      <c r="F1126" s="95"/>
      <c r="G1126" s="257"/>
    </row>
    <row r="1127" spans="1:7" ht="15.05">
      <c r="A1127" s="126"/>
      <c r="B1127" s="256"/>
      <c r="C1127" s="95"/>
      <c r="D1127" s="95"/>
      <c r="E1127" s="95"/>
      <c r="F1127" s="95"/>
      <c r="G1127" s="257"/>
    </row>
    <row r="1128" spans="1:7" ht="15.05">
      <c r="A1128" s="126"/>
      <c r="B1128" s="256"/>
      <c r="C1128" s="95"/>
      <c r="D1128" s="95"/>
      <c r="E1128" s="95"/>
      <c r="F1128" s="95"/>
      <c r="G1128" s="257"/>
    </row>
    <row r="1129" spans="1:7" ht="15.05">
      <c r="A1129" s="126"/>
      <c r="B1129" s="256"/>
      <c r="C1129" s="95"/>
      <c r="D1129" s="95"/>
      <c r="E1129" s="95"/>
      <c r="F1129" s="95"/>
      <c r="G1129" s="257"/>
    </row>
    <row r="1130" spans="1:7" ht="15.05">
      <c r="A1130" s="126"/>
      <c r="B1130" s="256"/>
      <c r="C1130" s="95"/>
      <c r="D1130" s="95"/>
      <c r="E1130" s="95"/>
      <c r="F1130" s="95"/>
      <c r="G1130" s="257"/>
    </row>
    <row r="1131" spans="1:7" ht="15.05">
      <c r="A1131" s="126"/>
      <c r="B1131" s="256"/>
      <c r="C1131" s="95"/>
      <c r="D1131" s="95"/>
      <c r="E1131" s="95"/>
      <c r="F1131" s="95"/>
      <c r="G1131" s="257"/>
    </row>
    <row r="1132" spans="1:7" ht="15.05">
      <c r="A1132" s="126"/>
      <c r="B1132" s="256"/>
      <c r="C1132" s="95"/>
      <c r="D1132" s="95"/>
      <c r="E1132" s="95"/>
      <c r="F1132" s="95"/>
      <c r="G1132" s="257"/>
    </row>
    <row r="1133" spans="1:7" ht="15.05">
      <c r="A1133" s="126"/>
      <c r="B1133" s="256"/>
      <c r="C1133" s="95"/>
      <c r="D1133" s="95"/>
      <c r="E1133" s="95"/>
      <c r="F1133" s="95"/>
      <c r="G1133" s="257"/>
    </row>
    <row r="1134" spans="1:7" ht="15.05">
      <c r="A1134" s="126"/>
      <c r="B1134" s="256"/>
      <c r="C1134" s="95"/>
      <c r="D1134" s="95"/>
      <c r="E1134" s="95"/>
      <c r="F1134" s="95"/>
      <c r="G1134" s="257"/>
    </row>
    <row r="1135" spans="1:7" ht="15.05">
      <c r="A1135" s="126"/>
      <c r="B1135" s="256"/>
      <c r="C1135" s="95"/>
      <c r="D1135" s="95"/>
      <c r="E1135" s="95"/>
      <c r="F1135" s="95"/>
      <c r="G1135" s="257"/>
    </row>
    <row r="1136" spans="1:7" ht="15.05">
      <c r="A1136" s="126"/>
      <c r="B1136" s="256"/>
      <c r="C1136" s="95"/>
      <c r="D1136" s="95"/>
      <c r="E1136" s="95"/>
      <c r="F1136" s="95"/>
      <c r="G1136" s="257"/>
    </row>
    <row r="1137" spans="1:7" ht="15.05">
      <c r="A1137" s="126"/>
      <c r="B1137" s="256"/>
      <c r="C1137" s="95"/>
      <c r="D1137" s="95"/>
      <c r="E1137" s="95"/>
      <c r="F1137" s="95"/>
      <c r="G1137" s="257"/>
    </row>
    <row r="1138" spans="1:7" ht="15.05">
      <c r="A1138" s="126"/>
      <c r="B1138" s="256"/>
      <c r="C1138" s="95"/>
      <c r="D1138" s="95"/>
      <c r="E1138" s="95"/>
      <c r="F1138" s="95"/>
      <c r="G1138" s="257"/>
    </row>
    <row r="1139" spans="1:7" ht="15.05">
      <c r="A1139" s="126"/>
      <c r="B1139" s="256"/>
      <c r="C1139" s="95"/>
      <c r="D1139" s="95"/>
      <c r="E1139" s="95"/>
      <c r="F1139" s="95"/>
      <c r="G1139" s="257"/>
    </row>
    <row r="1140" spans="1:7" ht="15.05">
      <c r="A1140" s="126"/>
      <c r="B1140" s="256"/>
      <c r="C1140" s="95"/>
      <c r="D1140" s="95"/>
      <c r="E1140" s="95"/>
      <c r="F1140" s="95"/>
      <c r="G1140" s="257"/>
    </row>
    <row r="1141" spans="1:7" ht="15.05">
      <c r="A1141" s="126"/>
      <c r="B1141" s="256"/>
      <c r="C1141" s="95"/>
      <c r="D1141" s="95"/>
      <c r="E1141" s="95"/>
      <c r="F1141" s="95"/>
      <c r="G1141" s="257"/>
    </row>
    <row r="1142" spans="1:7" ht="15.05">
      <c r="A1142" s="126"/>
      <c r="B1142" s="256"/>
      <c r="C1142" s="95"/>
      <c r="D1142" s="95"/>
      <c r="E1142" s="95"/>
      <c r="F1142" s="95"/>
      <c r="G1142" s="257"/>
    </row>
    <row r="1143" spans="1:7" ht="15.05">
      <c r="A1143" s="126"/>
      <c r="B1143" s="256"/>
      <c r="C1143" s="95"/>
      <c r="D1143" s="95"/>
      <c r="E1143" s="95"/>
      <c r="F1143" s="95"/>
      <c r="G1143" s="257"/>
    </row>
    <row r="1144" spans="1:7" ht="15.05">
      <c r="A1144" s="126"/>
      <c r="B1144" s="256"/>
      <c r="C1144" s="95"/>
      <c r="D1144" s="95"/>
      <c r="E1144" s="95"/>
      <c r="F1144" s="95"/>
      <c r="G1144" s="257"/>
    </row>
    <row r="1145" spans="1:7" ht="15.05">
      <c r="A1145" s="126"/>
      <c r="B1145" s="256"/>
      <c r="C1145" s="95"/>
      <c r="D1145" s="95"/>
      <c r="E1145" s="95"/>
      <c r="F1145" s="95"/>
      <c r="G1145" s="257"/>
    </row>
    <row r="1146" spans="1:7" ht="15.05">
      <c r="A1146" s="126"/>
      <c r="B1146" s="256"/>
      <c r="C1146" s="95"/>
      <c r="D1146" s="95"/>
      <c r="E1146" s="95"/>
      <c r="F1146" s="95"/>
      <c r="G1146" s="257"/>
    </row>
    <row r="1147" spans="1:7" ht="15.05">
      <c r="A1147" s="126"/>
      <c r="B1147" s="256"/>
      <c r="C1147" s="95"/>
      <c r="D1147" s="95"/>
      <c r="E1147" s="95"/>
      <c r="F1147" s="95"/>
      <c r="G1147" s="257"/>
    </row>
    <row r="1148" spans="1:7" ht="15.05">
      <c r="A1148" s="126"/>
      <c r="B1148" s="256"/>
      <c r="C1148" s="95"/>
      <c r="D1148" s="95"/>
      <c r="E1148" s="95"/>
      <c r="F1148" s="95"/>
      <c r="G1148" s="257"/>
    </row>
    <row r="1149" spans="1:7" ht="15.05">
      <c r="A1149" s="126"/>
      <c r="B1149" s="256"/>
      <c r="C1149" s="95"/>
      <c r="D1149" s="95"/>
      <c r="E1149" s="95"/>
      <c r="F1149" s="95"/>
      <c r="G1149" s="257"/>
    </row>
    <row r="1150" spans="1:7" ht="15.05">
      <c r="A1150" s="126"/>
      <c r="B1150" s="256"/>
      <c r="C1150" s="95"/>
      <c r="D1150" s="95"/>
      <c r="E1150" s="95"/>
      <c r="F1150" s="95"/>
      <c r="G1150" s="257"/>
    </row>
    <row r="1151" spans="1:7" ht="15.05">
      <c r="A1151" s="126"/>
      <c r="B1151" s="256"/>
      <c r="C1151" s="95"/>
      <c r="D1151" s="95"/>
      <c r="E1151" s="95"/>
      <c r="F1151" s="95"/>
      <c r="G1151" s="257"/>
    </row>
    <row r="1152" spans="1:7" ht="15.05">
      <c r="A1152" s="126"/>
      <c r="B1152" s="256"/>
      <c r="C1152" s="95"/>
      <c r="D1152" s="95"/>
      <c r="E1152" s="95"/>
      <c r="F1152" s="95"/>
      <c r="G1152" s="257"/>
    </row>
    <row r="1153" spans="1:7" ht="15.05">
      <c r="A1153" s="126"/>
      <c r="B1153" s="256"/>
      <c r="C1153" s="95"/>
      <c r="D1153" s="95"/>
      <c r="E1153" s="95"/>
      <c r="F1153" s="95"/>
      <c r="G1153" s="257"/>
    </row>
    <row r="1154" spans="1:7" ht="15.05">
      <c r="A1154" s="126"/>
      <c r="B1154" s="256"/>
      <c r="C1154" s="95"/>
      <c r="D1154" s="95"/>
      <c r="E1154" s="95"/>
      <c r="F1154" s="95"/>
      <c r="G1154" s="257"/>
    </row>
    <row r="1155" spans="1:7" ht="15.05">
      <c r="A1155" s="126"/>
      <c r="B1155" s="256"/>
      <c r="C1155" s="95"/>
      <c r="D1155" s="95"/>
      <c r="E1155" s="95"/>
      <c r="F1155" s="95"/>
      <c r="G1155" s="257"/>
    </row>
    <row r="1156" spans="1:7" ht="15.05">
      <c r="A1156" s="126"/>
      <c r="B1156" s="256"/>
      <c r="C1156" s="95"/>
      <c r="D1156" s="95"/>
      <c r="E1156" s="95"/>
      <c r="F1156" s="95"/>
      <c r="G1156" s="257"/>
    </row>
    <row r="1157" spans="1:7" ht="15.05">
      <c r="A1157" s="126"/>
      <c r="B1157" s="256"/>
      <c r="C1157" s="95"/>
      <c r="D1157" s="95"/>
      <c r="E1157" s="95"/>
      <c r="F1157" s="95"/>
      <c r="G1157" s="257"/>
    </row>
    <row r="1158" spans="1:7" ht="15.05">
      <c r="A1158" s="126"/>
      <c r="B1158" s="256"/>
      <c r="C1158" s="95"/>
      <c r="D1158" s="95"/>
      <c r="E1158" s="95"/>
      <c r="F1158" s="95"/>
      <c r="G1158" s="257"/>
    </row>
    <row r="1159" spans="1:7" ht="15.05">
      <c r="A1159" s="126"/>
      <c r="B1159" s="256"/>
      <c r="C1159" s="95"/>
      <c r="D1159" s="95"/>
      <c r="E1159" s="95"/>
      <c r="F1159" s="95"/>
      <c r="G1159" s="257"/>
    </row>
    <row r="1160" spans="1:7" ht="15.05">
      <c r="A1160" s="126"/>
      <c r="B1160" s="256"/>
      <c r="C1160" s="95"/>
      <c r="D1160" s="95"/>
      <c r="E1160" s="95"/>
      <c r="F1160" s="95"/>
      <c r="G1160" s="257"/>
    </row>
    <row r="1161" spans="1:7" ht="15.05">
      <c r="A1161" s="126"/>
      <c r="B1161" s="256"/>
      <c r="C1161" s="95"/>
      <c r="D1161" s="95"/>
      <c r="E1161" s="95"/>
      <c r="F1161" s="95"/>
      <c r="G1161" s="257"/>
    </row>
    <row r="1162" spans="1:7" ht="15.05">
      <c r="A1162" s="126"/>
      <c r="B1162" s="256"/>
      <c r="C1162" s="95"/>
      <c r="D1162" s="95"/>
      <c r="E1162" s="95"/>
      <c r="F1162" s="95"/>
      <c r="G1162" s="257"/>
    </row>
    <row r="1163" spans="1:7" ht="15.05">
      <c r="A1163" s="126"/>
      <c r="B1163" s="256"/>
      <c r="C1163" s="95"/>
      <c r="D1163" s="95"/>
      <c r="E1163" s="95"/>
      <c r="F1163" s="95"/>
      <c r="G1163" s="257"/>
    </row>
    <row r="1164" spans="1:7" ht="15.05">
      <c r="A1164" s="126"/>
      <c r="B1164" s="256"/>
      <c r="C1164" s="95"/>
      <c r="D1164" s="95"/>
      <c r="E1164" s="95"/>
      <c r="F1164" s="95"/>
      <c r="G1164" s="257"/>
    </row>
    <row r="1165" spans="1:7" ht="15.05">
      <c r="A1165" s="126"/>
      <c r="B1165" s="256"/>
      <c r="C1165" s="95"/>
      <c r="D1165" s="95"/>
      <c r="E1165" s="95"/>
      <c r="F1165" s="95"/>
      <c r="G1165" s="257"/>
    </row>
    <row r="1166" spans="1:7" ht="15.05">
      <c r="A1166" s="126"/>
      <c r="B1166" s="256"/>
      <c r="C1166" s="95"/>
      <c r="D1166" s="95"/>
      <c r="E1166" s="95"/>
      <c r="F1166" s="95"/>
      <c r="G1166" s="257"/>
    </row>
    <row r="1167" spans="1:7" ht="15.05">
      <c r="A1167" s="126"/>
      <c r="B1167" s="256"/>
      <c r="C1167" s="95"/>
      <c r="D1167" s="95"/>
      <c r="E1167" s="95"/>
      <c r="F1167" s="95"/>
      <c r="G1167" s="257"/>
    </row>
    <row r="1168" spans="1:7" ht="15.05">
      <c r="A1168" s="126"/>
      <c r="B1168" s="256"/>
      <c r="C1168" s="95"/>
      <c r="D1168" s="95"/>
      <c r="E1168" s="95"/>
      <c r="F1168" s="95"/>
      <c r="G1168" s="257"/>
    </row>
    <row r="1169" spans="1:7" ht="15.05">
      <c r="A1169" s="126"/>
      <c r="B1169" s="256"/>
      <c r="C1169" s="95"/>
      <c r="D1169" s="95"/>
      <c r="E1169" s="95"/>
      <c r="F1169" s="95"/>
      <c r="G1169" s="257"/>
    </row>
    <row r="1170" spans="1:7" ht="15.05">
      <c r="A1170" s="126"/>
      <c r="B1170" s="256"/>
      <c r="C1170" s="95"/>
      <c r="D1170" s="95"/>
      <c r="E1170" s="95"/>
      <c r="F1170" s="95"/>
      <c r="G1170" s="257"/>
    </row>
    <row r="1171" spans="1:7" ht="15.05">
      <c r="A1171" s="126"/>
      <c r="B1171" s="256"/>
      <c r="C1171" s="95"/>
      <c r="D1171" s="95"/>
      <c r="E1171" s="95"/>
      <c r="F1171" s="95"/>
      <c r="G1171" s="257"/>
    </row>
    <row r="1172" spans="1:7" ht="15.05">
      <c r="A1172" s="126"/>
      <c r="B1172" s="256"/>
      <c r="C1172" s="95"/>
      <c r="D1172" s="95"/>
      <c r="E1172" s="95"/>
      <c r="F1172" s="95"/>
      <c r="G1172" s="257"/>
    </row>
    <row r="1173" spans="1:7" ht="15.05">
      <c r="A1173" s="126"/>
      <c r="B1173" s="256"/>
      <c r="C1173" s="95"/>
      <c r="D1173" s="95"/>
      <c r="E1173" s="95"/>
      <c r="F1173" s="95"/>
      <c r="G1173" s="257"/>
    </row>
    <row r="1174" spans="1:7" ht="15.05">
      <c r="A1174" s="126"/>
      <c r="B1174" s="256"/>
      <c r="C1174" s="95"/>
      <c r="D1174" s="95"/>
      <c r="E1174" s="95"/>
      <c r="F1174" s="95"/>
      <c r="G1174" s="257"/>
    </row>
    <row r="1175" spans="1:7" ht="15.05">
      <c r="A1175" s="126"/>
      <c r="B1175" s="256"/>
      <c r="C1175" s="95"/>
      <c r="D1175" s="95"/>
      <c r="E1175" s="95"/>
      <c r="F1175" s="95"/>
      <c r="G1175" s="257"/>
    </row>
    <row r="1176" spans="1:7" ht="15.05">
      <c r="A1176" s="126"/>
      <c r="B1176" s="256"/>
      <c r="C1176" s="95"/>
      <c r="D1176" s="95"/>
      <c r="E1176" s="95"/>
      <c r="F1176" s="95"/>
      <c r="G1176" s="257"/>
    </row>
    <row r="1177" spans="1:7" ht="15.05">
      <c r="A1177" s="126"/>
      <c r="B1177" s="256"/>
      <c r="C1177" s="95"/>
      <c r="D1177" s="95"/>
      <c r="E1177" s="95"/>
      <c r="F1177" s="95"/>
      <c r="G1177" s="257"/>
    </row>
    <row r="1178" spans="1:7" ht="15.05">
      <c r="A1178" s="126"/>
      <c r="B1178" s="256"/>
      <c r="C1178" s="95"/>
      <c r="D1178" s="95"/>
      <c r="E1178" s="95"/>
      <c r="F1178" s="95"/>
      <c r="G1178" s="257"/>
    </row>
    <row r="1179" spans="1:7" ht="15.05">
      <c r="A1179" s="126"/>
      <c r="B1179" s="256"/>
      <c r="C1179" s="95"/>
      <c r="D1179" s="95"/>
      <c r="E1179" s="95"/>
      <c r="F1179" s="95"/>
      <c r="G1179" s="257"/>
    </row>
    <row r="1180" spans="1:7" ht="15.05">
      <c r="A1180" s="126"/>
      <c r="B1180" s="256"/>
      <c r="C1180" s="95"/>
      <c r="D1180" s="95"/>
      <c r="E1180" s="95"/>
      <c r="F1180" s="95"/>
      <c r="G1180" s="257"/>
    </row>
    <row r="1181" spans="1:7" ht="15.05">
      <c r="A1181" s="126"/>
      <c r="B1181" s="256"/>
      <c r="C1181" s="95"/>
      <c r="D1181" s="95"/>
      <c r="E1181" s="95"/>
      <c r="F1181" s="95"/>
      <c r="G1181" s="257"/>
    </row>
    <row r="1182" spans="1:7" ht="15.05">
      <c r="A1182" s="126"/>
      <c r="B1182" s="256"/>
      <c r="C1182" s="95"/>
      <c r="D1182" s="95"/>
      <c r="E1182" s="95"/>
      <c r="F1182" s="95"/>
      <c r="G1182" s="257"/>
    </row>
    <row r="1183" spans="1:7" ht="15.05">
      <c r="A1183" s="126"/>
      <c r="B1183" s="256"/>
      <c r="C1183" s="95"/>
      <c r="D1183" s="95"/>
      <c r="E1183" s="95"/>
      <c r="F1183" s="95"/>
      <c r="G1183" s="257"/>
    </row>
    <row r="1184" spans="1:7" ht="15.05">
      <c r="A1184" s="126"/>
      <c r="B1184" s="256"/>
      <c r="C1184" s="95"/>
      <c r="D1184" s="95"/>
      <c r="E1184" s="95"/>
      <c r="F1184" s="95"/>
      <c r="G1184" s="257"/>
    </row>
    <row r="1185" spans="1:7" ht="15.05">
      <c r="A1185" s="126"/>
      <c r="B1185" s="256"/>
      <c r="C1185" s="95"/>
      <c r="D1185" s="95"/>
      <c r="E1185" s="95"/>
      <c r="F1185" s="95"/>
      <c r="G1185" s="257"/>
    </row>
    <row r="1186" spans="1:7" ht="15.05">
      <c r="A1186" s="126"/>
      <c r="B1186" s="256"/>
      <c r="C1186" s="95"/>
      <c r="D1186" s="95"/>
      <c r="E1186" s="95"/>
      <c r="F1186" s="95"/>
      <c r="G1186" s="257"/>
    </row>
    <row r="1187" spans="1:7" ht="15.05">
      <c r="A1187" s="126"/>
      <c r="B1187" s="256"/>
      <c r="C1187" s="95"/>
      <c r="D1187" s="95"/>
      <c r="E1187" s="95"/>
      <c r="F1187" s="95"/>
      <c r="G1187" s="257"/>
    </row>
    <row r="1188" spans="1:7" ht="15.05">
      <c r="A1188" s="126"/>
      <c r="B1188" s="256"/>
      <c r="C1188" s="95"/>
      <c r="D1188" s="95"/>
      <c r="E1188" s="95"/>
      <c r="F1188" s="95"/>
      <c r="G1188" s="257"/>
    </row>
    <row r="1189" spans="1:7" ht="15.05">
      <c r="A1189" s="126"/>
      <c r="B1189" s="256"/>
      <c r="C1189" s="95"/>
      <c r="D1189" s="95"/>
      <c r="E1189" s="95"/>
      <c r="F1189" s="95"/>
      <c r="G1189" s="257"/>
    </row>
    <row r="1190" spans="1:7" ht="15.05">
      <c r="A1190" s="126"/>
      <c r="B1190" s="256"/>
      <c r="C1190" s="95"/>
      <c r="D1190" s="95"/>
      <c r="E1190" s="95"/>
      <c r="F1190" s="95"/>
      <c r="G1190" s="257"/>
    </row>
    <row r="1191" spans="1:7" ht="15.05">
      <c r="A1191" s="126"/>
      <c r="B1191" s="256"/>
      <c r="C1191" s="95"/>
      <c r="D1191" s="95"/>
      <c r="E1191" s="95"/>
      <c r="F1191" s="95"/>
      <c r="G1191" s="257"/>
    </row>
    <row r="1192" spans="1:7" ht="15.05">
      <c r="A1192" s="126"/>
      <c r="B1192" s="256"/>
      <c r="C1192" s="95"/>
      <c r="D1192" s="95"/>
      <c r="E1192" s="95"/>
      <c r="F1192" s="95"/>
      <c r="G1192" s="257"/>
    </row>
    <row r="1193" spans="1:7" ht="15.05">
      <c r="A1193" s="126"/>
      <c r="B1193" s="256"/>
      <c r="C1193" s="95"/>
      <c r="D1193" s="95"/>
      <c r="E1193" s="95"/>
      <c r="F1193" s="95"/>
      <c r="G1193" s="257"/>
    </row>
    <row r="1194" spans="1:7" ht="15.05">
      <c r="A1194" s="126"/>
      <c r="B1194" s="256"/>
      <c r="C1194" s="95"/>
      <c r="D1194" s="95"/>
      <c r="E1194" s="95"/>
      <c r="F1194" s="95"/>
      <c r="G1194" s="257"/>
    </row>
    <row r="1195" spans="1:7" ht="15.05">
      <c r="A1195" s="126"/>
      <c r="B1195" s="256"/>
      <c r="C1195" s="95"/>
      <c r="D1195" s="95"/>
      <c r="E1195" s="95"/>
      <c r="F1195" s="95"/>
      <c r="G1195" s="257"/>
    </row>
    <row r="1196" spans="1:7" ht="15.05">
      <c r="A1196" s="126"/>
      <c r="B1196" s="256"/>
      <c r="C1196" s="95"/>
      <c r="D1196" s="95"/>
      <c r="E1196" s="95"/>
      <c r="F1196" s="95"/>
      <c r="G1196" s="257"/>
    </row>
    <row r="1197" spans="1:7" ht="15.05">
      <c r="A1197" s="126"/>
      <c r="B1197" s="256"/>
      <c r="C1197" s="95"/>
      <c r="D1197" s="95"/>
      <c r="E1197" s="95"/>
      <c r="F1197" s="95"/>
      <c r="G1197" s="257"/>
    </row>
    <row r="1198" spans="1:7" ht="15.05">
      <c r="A1198" s="126"/>
      <c r="B1198" s="256"/>
      <c r="C1198" s="95"/>
      <c r="D1198" s="95"/>
      <c r="E1198" s="95"/>
      <c r="F1198" s="95"/>
      <c r="G1198" s="257"/>
    </row>
    <row r="1199" spans="1:7" ht="15.05">
      <c r="A1199" s="126"/>
      <c r="B1199" s="256"/>
      <c r="C1199" s="95"/>
      <c r="D1199" s="95"/>
      <c r="E1199" s="95"/>
      <c r="F1199" s="95"/>
      <c r="G1199" s="257"/>
    </row>
    <row r="1200" spans="1:7" ht="15.05">
      <c r="A1200" s="126"/>
      <c r="B1200" s="256"/>
      <c r="C1200" s="95"/>
      <c r="D1200" s="95"/>
      <c r="E1200" s="95"/>
      <c r="F1200" s="95"/>
      <c r="G1200" s="257"/>
    </row>
    <row r="1201" spans="1:7" ht="15.05">
      <c r="A1201" s="126"/>
      <c r="B1201" s="256"/>
      <c r="C1201" s="95"/>
      <c r="D1201" s="95"/>
      <c r="E1201" s="95"/>
      <c r="F1201" s="95"/>
      <c r="G1201" s="257"/>
    </row>
    <row r="1202" spans="1:7" ht="15.05">
      <c r="A1202" s="126"/>
      <c r="B1202" s="256"/>
      <c r="C1202" s="95"/>
      <c r="D1202" s="95"/>
      <c r="E1202" s="95"/>
      <c r="F1202" s="95"/>
      <c r="G1202" s="257"/>
    </row>
    <row r="1203" spans="1:7" ht="15.05">
      <c r="A1203" s="126"/>
      <c r="B1203" s="256"/>
      <c r="C1203" s="95"/>
      <c r="D1203" s="95"/>
      <c r="E1203" s="95"/>
      <c r="F1203" s="95"/>
      <c r="G1203" s="257"/>
    </row>
    <row r="1204" spans="1:7" ht="15.05">
      <c r="A1204" s="126"/>
      <c r="B1204" s="256"/>
      <c r="C1204" s="95"/>
      <c r="D1204" s="95"/>
      <c r="E1204" s="95"/>
      <c r="F1204" s="95"/>
      <c r="G1204" s="257"/>
    </row>
    <row r="1205" spans="1:7" ht="15.05">
      <c r="A1205" s="126"/>
      <c r="B1205" s="256"/>
      <c r="C1205" s="95"/>
      <c r="D1205" s="95"/>
      <c r="E1205" s="95"/>
      <c r="F1205" s="95"/>
      <c r="G1205" s="257"/>
    </row>
    <row r="1206" spans="1:7" ht="15.05">
      <c r="A1206" s="126"/>
      <c r="B1206" s="256"/>
      <c r="C1206" s="95"/>
      <c r="D1206" s="95"/>
      <c r="E1206" s="95"/>
      <c r="F1206" s="95"/>
      <c r="G1206" s="257"/>
    </row>
    <row r="1207" spans="1:7" ht="15.05">
      <c r="A1207" s="126"/>
      <c r="B1207" s="256"/>
      <c r="C1207" s="95"/>
      <c r="D1207" s="95"/>
      <c r="E1207" s="95"/>
      <c r="F1207" s="95"/>
      <c r="G1207" s="257"/>
    </row>
    <row r="1208" spans="1:7" ht="15.05">
      <c r="A1208" s="126"/>
      <c r="B1208" s="256"/>
      <c r="C1208" s="95"/>
      <c r="D1208" s="95"/>
      <c r="E1208" s="95"/>
      <c r="F1208" s="95"/>
      <c r="G1208" s="257"/>
    </row>
    <row r="1209" spans="1:7" ht="15.05">
      <c r="A1209" s="126"/>
      <c r="B1209" s="256"/>
      <c r="C1209" s="95"/>
      <c r="D1209" s="95"/>
      <c r="E1209" s="95"/>
      <c r="F1209" s="95"/>
      <c r="G1209" s="257"/>
    </row>
    <row r="1210" spans="1:7" ht="15.05">
      <c r="A1210" s="126"/>
      <c r="B1210" s="256"/>
      <c r="C1210" s="95"/>
      <c r="D1210" s="95"/>
      <c r="E1210" s="95"/>
      <c r="F1210" s="95"/>
      <c r="G1210" s="257"/>
    </row>
    <row r="1211" spans="1:7" ht="15.05">
      <c r="A1211" s="126"/>
      <c r="B1211" s="256"/>
      <c r="C1211" s="95"/>
      <c r="D1211" s="95"/>
      <c r="E1211" s="95"/>
      <c r="F1211" s="95"/>
      <c r="G1211" s="257"/>
    </row>
    <row r="1212" spans="1:7" ht="15.05">
      <c r="A1212" s="126"/>
      <c r="B1212" s="256"/>
      <c r="C1212" s="95"/>
      <c r="D1212" s="95"/>
      <c r="E1212" s="95"/>
      <c r="F1212" s="95"/>
      <c r="G1212" s="257"/>
    </row>
    <row r="1213" spans="1:7" ht="15.05">
      <c r="A1213" s="126"/>
      <c r="B1213" s="256"/>
      <c r="C1213" s="95"/>
      <c r="D1213" s="95"/>
      <c r="E1213" s="95"/>
      <c r="F1213" s="95"/>
      <c r="G1213" s="257"/>
    </row>
    <row r="1214" spans="1:7" ht="15.05">
      <c r="A1214" s="126"/>
      <c r="B1214" s="256"/>
      <c r="C1214" s="95"/>
      <c r="D1214" s="95"/>
      <c r="E1214" s="95"/>
      <c r="F1214" s="95"/>
      <c r="G1214" s="257"/>
    </row>
    <row r="1215" spans="1:7" ht="15.05">
      <c r="A1215" s="126"/>
      <c r="B1215" s="256"/>
      <c r="C1215" s="95"/>
      <c r="D1215" s="95"/>
      <c r="E1215" s="95"/>
      <c r="F1215" s="95"/>
      <c r="G1215" s="257"/>
    </row>
    <row r="1216" spans="1:7" ht="15.05">
      <c r="A1216" s="126"/>
      <c r="B1216" s="256"/>
      <c r="C1216" s="95"/>
      <c r="D1216" s="95"/>
      <c r="E1216" s="95"/>
      <c r="F1216" s="95"/>
      <c r="G1216" s="257"/>
    </row>
    <row r="1217" spans="1:7" ht="15.05">
      <c r="A1217" s="126"/>
      <c r="B1217" s="256"/>
      <c r="C1217" s="95"/>
      <c r="D1217" s="95"/>
      <c r="E1217" s="95"/>
      <c r="F1217" s="95"/>
      <c r="G1217" s="257"/>
    </row>
    <row r="1218" spans="1:7" ht="15.05">
      <c r="A1218" s="126"/>
      <c r="B1218" s="256"/>
      <c r="C1218" s="95"/>
      <c r="D1218" s="95"/>
      <c r="E1218" s="95"/>
      <c r="F1218" s="95"/>
      <c r="G1218" s="257"/>
    </row>
    <row r="1219" spans="1:7" ht="15.05">
      <c r="A1219" s="126"/>
      <c r="B1219" s="256"/>
      <c r="C1219" s="95"/>
      <c r="D1219" s="95"/>
      <c r="E1219" s="95"/>
      <c r="F1219" s="95"/>
      <c r="G1219" s="257"/>
    </row>
    <row r="1220" spans="1:7" ht="15.05">
      <c r="A1220" s="126"/>
      <c r="B1220" s="256"/>
      <c r="C1220" s="95"/>
      <c r="D1220" s="95"/>
      <c r="E1220" s="95"/>
      <c r="F1220" s="95"/>
      <c r="G1220" s="257"/>
    </row>
    <row r="1221" spans="1:7" ht="15.05">
      <c r="A1221" s="126"/>
      <c r="B1221" s="256"/>
      <c r="C1221" s="95"/>
      <c r="D1221" s="95"/>
      <c r="E1221" s="95"/>
      <c r="F1221" s="95"/>
      <c r="G1221" s="257"/>
    </row>
    <row r="1222" spans="1:7" ht="15.05">
      <c r="A1222" s="126"/>
      <c r="B1222" s="256"/>
      <c r="C1222" s="95"/>
      <c r="D1222" s="95"/>
      <c r="E1222" s="95"/>
      <c r="F1222" s="95"/>
      <c r="G1222" s="257"/>
    </row>
    <row r="1223" spans="1:7" ht="15.05">
      <c r="A1223" s="126"/>
      <c r="B1223" s="256"/>
      <c r="C1223" s="95"/>
      <c r="D1223" s="95"/>
      <c r="E1223" s="95"/>
      <c r="F1223" s="95"/>
      <c r="G1223" s="257"/>
    </row>
    <row r="1224" spans="1:7" ht="15.05">
      <c r="A1224" s="126"/>
      <c r="B1224" s="256"/>
      <c r="C1224" s="95"/>
      <c r="D1224" s="95"/>
      <c r="E1224" s="95"/>
      <c r="F1224" s="95"/>
      <c r="G1224" s="257"/>
    </row>
    <row r="1225" spans="1:7" ht="15.05">
      <c r="A1225" s="126"/>
      <c r="B1225" s="256"/>
      <c r="C1225" s="95"/>
      <c r="D1225" s="95"/>
      <c r="E1225" s="95"/>
      <c r="F1225" s="95"/>
      <c r="G1225" s="257"/>
    </row>
    <row r="1226" spans="1:7" ht="15.05">
      <c r="A1226" s="126"/>
      <c r="B1226" s="256"/>
      <c r="C1226" s="95"/>
      <c r="D1226" s="95"/>
      <c r="E1226" s="95"/>
      <c r="F1226" s="95"/>
      <c r="G1226" s="257"/>
    </row>
    <row r="1227" spans="1:7" ht="15.05">
      <c r="A1227" s="126"/>
      <c r="B1227" s="256"/>
      <c r="C1227" s="95"/>
      <c r="D1227" s="95"/>
      <c r="E1227" s="95"/>
      <c r="F1227" s="95"/>
      <c r="G1227" s="257"/>
    </row>
    <row r="1228" spans="1:7" ht="15.05">
      <c r="A1228" s="126"/>
      <c r="B1228" s="256"/>
      <c r="C1228" s="95"/>
      <c r="D1228" s="95"/>
      <c r="E1228" s="95"/>
      <c r="F1228" s="95"/>
      <c r="G1228" s="257"/>
    </row>
    <row r="1229" spans="1:7" ht="15.05">
      <c r="A1229" s="126"/>
      <c r="B1229" s="256"/>
      <c r="C1229" s="95"/>
      <c r="D1229" s="95"/>
      <c r="E1229" s="95"/>
      <c r="F1229" s="95"/>
      <c r="G1229" s="257"/>
    </row>
    <row r="1230" spans="1:7" ht="15.05">
      <c r="A1230" s="126"/>
      <c r="B1230" s="256"/>
      <c r="C1230" s="95"/>
      <c r="D1230" s="95"/>
      <c r="E1230" s="95"/>
      <c r="F1230" s="95"/>
      <c r="G1230" s="257"/>
    </row>
    <row r="1231" spans="1:7" ht="15.05">
      <c r="A1231" s="126"/>
      <c r="B1231" s="256"/>
      <c r="C1231" s="95"/>
      <c r="D1231" s="95"/>
      <c r="E1231" s="95"/>
      <c r="F1231" s="95"/>
      <c r="G1231" s="257"/>
    </row>
    <row r="1232" spans="1:7" ht="15.05">
      <c r="A1232" s="126"/>
      <c r="B1232" s="256"/>
      <c r="C1232" s="95"/>
      <c r="D1232" s="95"/>
      <c r="E1232" s="95"/>
      <c r="F1232" s="95"/>
      <c r="G1232" s="257"/>
    </row>
    <row r="1233" spans="1:7" ht="15.05">
      <c r="A1233" s="126"/>
      <c r="B1233" s="256"/>
      <c r="C1233" s="95"/>
      <c r="D1233" s="95"/>
      <c r="E1233" s="95"/>
      <c r="F1233" s="95"/>
      <c r="G1233" s="257"/>
    </row>
    <row r="1234" spans="1:7" ht="15.05">
      <c r="A1234" s="126"/>
      <c r="B1234" s="256"/>
      <c r="C1234" s="95"/>
      <c r="D1234" s="95"/>
      <c r="E1234" s="95"/>
      <c r="F1234" s="95"/>
      <c r="G1234" s="257"/>
    </row>
    <row r="1235" spans="1:7" ht="15.05">
      <c r="A1235" s="126"/>
      <c r="B1235" s="256"/>
      <c r="C1235" s="95"/>
      <c r="D1235" s="95"/>
      <c r="E1235" s="95"/>
      <c r="F1235" s="95"/>
      <c r="G1235" s="257"/>
    </row>
    <row r="1236" spans="1:7" ht="15.05">
      <c r="A1236" s="126"/>
      <c r="B1236" s="256"/>
      <c r="C1236" s="95"/>
      <c r="D1236" s="95"/>
      <c r="E1236" s="95"/>
      <c r="F1236" s="95"/>
      <c r="G1236" s="257"/>
    </row>
    <row r="1237" spans="1:7" ht="15.05">
      <c r="A1237" s="126"/>
      <c r="B1237" s="256"/>
      <c r="C1237" s="95"/>
      <c r="D1237" s="95"/>
      <c r="E1237" s="95"/>
      <c r="F1237" s="95"/>
      <c r="G1237" s="257"/>
    </row>
    <row r="1238" spans="1:7" ht="15.05">
      <c r="A1238" s="126"/>
      <c r="B1238" s="256"/>
      <c r="C1238" s="95"/>
      <c r="D1238" s="95"/>
      <c r="E1238" s="95"/>
      <c r="F1238" s="95"/>
      <c r="G1238" s="257"/>
    </row>
    <row r="1239" spans="1:7" ht="15.05">
      <c r="A1239" s="126"/>
      <c r="B1239" s="256"/>
      <c r="C1239" s="95"/>
      <c r="D1239" s="95"/>
      <c r="E1239" s="95"/>
      <c r="F1239" s="95"/>
      <c r="G1239" s="257"/>
    </row>
    <row r="1240" spans="1:7" ht="15.05">
      <c r="A1240" s="126"/>
      <c r="B1240" s="256"/>
      <c r="C1240" s="95"/>
      <c r="D1240" s="95"/>
      <c r="E1240" s="95"/>
      <c r="F1240" s="95"/>
      <c r="G1240" s="257"/>
    </row>
    <row r="1241" spans="1:7" ht="15.05">
      <c r="A1241" s="126"/>
      <c r="B1241" s="256"/>
      <c r="C1241" s="95"/>
      <c r="D1241" s="95"/>
      <c r="E1241" s="95"/>
      <c r="F1241" s="95"/>
      <c r="G1241" s="257"/>
    </row>
    <row r="1242" spans="1:7" ht="15.05">
      <c r="A1242" s="126"/>
      <c r="B1242" s="256"/>
      <c r="C1242" s="95"/>
      <c r="D1242" s="95"/>
      <c r="E1242" s="95"/>
      <c r="F1242" s="95"/>
      <c r="G1242" s="257"/>
    </row>
    <row r="1243" spans="1:7" ht="15.05">
      <c r="A1243" s="126"/>
      <c r="B1243" s="256"/>
      <c r="C1243" s="95"/>
      <c r="D1243" s="95"/>
      <c r="E1243" s="95"/>
      <c r="F1243" s="95"/>
      <c r="G1243" s="257"/>
    </row>
    <row r="1244" spans="1:7" ht="15.05">
      <c r="A1244" s="126"/>
      <c r="B1244" s="256"/>
      <c r="C1244" s="95"/>
      <c r="D1244" s="95"/>
      <c r="E1244" s="95"/>
      <c r="F1244" s="95"/>
      <c r="G1244" s="257"/>
    </row>
    <row r="1245" spans="1:7" ht="15.05">
      <c r="A1245" s="126"/>
      <c r="B1245" s="256"/>
      <c r="C1245" s="95"/>
      <c r="D1245" s="95"/>
      <c r="E1245" s="95"/>
      <c r="F1245" s="95"/>
      <c r="G1245" s="257"/>
    </row>
    <row r="1246" spans="1:7" ht="15.05">
      <c r="A1246" s="126"/>
      <c r="B1246" s="256"/>
      <c r="C1246" s="95"/>
      <c r="D1246" s="95"/>
      <c r="E1246" s="95"/>
      <c r="F1246" s="95"/>
      <c r="G1246" s="257"/>
    </row>
    <row r="1247" spans="1:7" ht="15.05">
      <c r="A1247" s="126"/>
      <c r="B1247" s="256"/>
      <c r="C1247" s="95"/>
      <c r="D1247" s="95"/>
      <c r="E1247" s="95"/>
      <c r="F1247" s="95"/>
      <c r="G1247" s="257"/>
    </row>
    <row r="1248" spans="1:7" ht="15.05">
      <c r="A1248" s="126"/>
      <c r="B1248" s="256"/>
      <c r="C1248" s="95"/>
      <c r="D1248" s="95"/>
      <c r="E1248" s="95"/>
      <c r="F1248" s="95"/>
      <c r="G1248" s="257"/>
    </row>
    <row r="1249" spans="1:7" ht="15.05">
      <c r="A1249" s="126"/>
      <c r="B1249" s="256"/>
      <c r="C1249" s="95"/>
      <c r="D1249" s="95"/>
      <c r="E1249" s="95"/>
      <c r="F1249" s="95"/>
      <c r="G1249" s="257"/>
    </row>
    <row r="1250" spans="1:7" ht="15.05">
      <c r="A1250" s="126"/>
      <c r="B1250" s="256"/>
      <c r="C1250" s="95"/>
      <c r="D1250" s="95"/>
      <c r="E1250" s="95"/>
      <c r="F1250" s="95"/>
      <c r="G1250" s="257"/>
    </row>
    <row r="1251" spans="1:7" ht="15.05">
      <c r="A1251" s="126"/>
      <c r="B1251" s="256"/>
      <c r="C1251" s="95"/>
      <c r="D1251" s="95"/>
      <c r="E1251" s="95"/>
      <c r="F1251" s="95"/>
      <c r="G1251" s="257"/>
    </row>
    <row r="1252" spans="1:7" ht="15.05">
      <c r="A1252" s="126"/>
      <c r="B1252" s="256"/>
      <c r="C1252" s="95"/>
      <c r="D1252" s="95"/>
      <c r="E1252" s="95"/>
      <c r="F1252" s="95"/>
      <c r="G1252" s="257"/>
    </row>
    <row r="1253" spans="1:7" ht="15.05">
      <c r="A1253" s="126"/>
      <c r="B1253" s="256"/>
      <c r="C1253" s="95"/>
      <c r="D1253" s="95"/>
      <c r="E1253" s="95"/>
      <c r="F1253" s="95"/>
      <c r="G1253" s="257"/>
    </row>
    <row r="1254" spans="1:7" ht="15.05">
      <c r="A1254" s="126"/>
      <c r="B1254" s="256"/>
      <c r="C1254" s="95"/>
      <c r="D1254" s="95"/>
      <c r="E1254" s="95"/>
      <c r="F1254" s="95"/>
      <c r="G1254" s="257"/>
    </row>
    <row r="1255" spans="1:7" ht="15.05">
      <c r="A1255" s="126"/>
      <c r="B1255" s="256"/>
      <c r="C1255" s="95"/>
      <c r="D1255" s="95"/>
      <c r="E1255" s="95"/>
      <c r="F1255" s="95"/>
      <c r="G1255" s="257"/>
    </row>
    <row r="1256" spans="1:7" ht="15.05">
      <c r="A1256" s="126"/>
      <c r="B1256" s="256"/>
      <c r="C1256" s="95"/>
      <c r="D1256" s="95"/>
      <c r="E1256" s="95"/>
      <c r="F1256" s="95"/>
      <c r="G1256" s="257"/>
    </row>
    <row r="1257" spans="1:7" ht="15.05">
      <c r="A1257" s="126"/>
      <c r="B1257" s="256"/>
      <c r="C1257" s="95"/>
      <c r="D1257" s="95"/>
      <c r="E1257" s="95"/>
      <c r="F1257" s="95"/>
      <c r="G1257" s="257"/>
    </row>
    <row r="1258" spans="1:7" ht="15.05">
      <c r="A1258" s="126"/>
      <c r="B1258" s="256"/>
      <c r="C1258" s="95"/>
      <c r="D1258" s="95"/>
      <c r="E1258" s="95"/>
      <c r="F1258" s="95"/>
      <c r="G1258" s="257"/>
    </row>
    <row r="1259" spans="1:7" ht="15.05">
      <c r="A1259" s="126"/>
      <c r="B1259" s="256"/>
      <c r="C1259" s="95"/>
      <c r="D1259" s="95"/>
      <c r="E1259" s="95"/>
      <c r="F1259" s="95"/>
      <c r="G1259" s="257"/>
    </row>
    <row r="1260" spans="1:7" ht="15.05">
      <c r="A1260" s="126"/>
      <c r="B1260" s="256"/>
      <c r="C1260" s="95"/>
      <c r="D1260" s="95"/>
      <c r="E1260" s="95"/>
      <c r="F1260" s="95"/>
      <c r="G1260" s="257"/>
    </row>
    <row r="1261" spans="1:7" ht="15.05">
      <c r="A1261" s="126"/>
      <c r="B1261" s="256"/>
      <c r="C1261" s="95"/>
      <c r="D1261" s="95"/>
      <c r="E1261" s="95"/>
      <c r="F1261" s="95"/>
      <c r="G1261" s="257"/>
    </row>
    <row r="1262" spans="1:7" ht="15.05">
      <c r="A1262" s="126"/>
      <c r="B1262" s="256"/>
      <c r="C1262" s="95"/>
      <c r="D1262" s="95"/>
      <c r="E1262" s="95"/>
      <c r="F1262" s="95"/>
      <c r="G1262" s="257"/>
    </row>
    <row r="1263" spans="1:7" ht="15.05">
      <c r="A1263" s="126"/>
      <c r="B1263" s="256"/>
      <c r="C1263" s="95"/>
      <c r="D1263" s="95"/>
      <c r="E1263" s="95"/>
      <c r="F1263" s="95"/>
      <c r="G1263" s="257"/>
    </row>
    <row r="1264" spans="1:7" ht="15.05">
      <c r="A1264" s="126"/>
      <c r="B1264" s="256"/>
      <c r="C1264" s="95"/>
      <c r="D1264" s="95"/>
      <c r="E1264" s="95"/>
      <c r="F1264" s="95"/>
      <c r="G1264" s="257"/>
    </row>
    <row r="1265" spans="1:7" ht="15.05">
      <c r="A1265" s="126"/>
      <c r="B1265" s="256"/>
      <c r="C1265" s="95"/>
      <c r="D1265" s="95"/>
      <c r="E1265" s="95"/>
      <c r="F1265" s="95"/>
      <c r="G1265" s="257"/>
    </row>
    <row r="1266" spans="1:7" ht="15.05">
      <c r="A1266" s="126"/>
      <c r="B1266" s="256"/>
      <c r="C1266" s="95"/>
      <c r="D1266" s="95"/>
      <c r="E1266" s="95"/>
      <c r="F1266" s="95"/>
      <c r="G1266" s="257"/>
    </row>
    <row r="1267" spans="1:7" ht="15.05">
      <c r="A1267" s="126"/>
      <c r="B1267" s="256"/>
      <c r="C1267" s="95"/>
      <c r="D1267" s="95"/>
      <c r="E1267" s="95"/>
      <c r="F1267" s="95"/>
      <c r="G1267" s="257"/>
    </row>
    <row r="1268" spans="1:7" ht="15.05">
      <c r="A1268" s="126"/>
      <c r="B1268" s="256"/>
      <c r="C1268" s="95"/>
      <c r="D1268" s="95"/>
      <c r="E1268" s="95"/>
      <c r="F1268" s="95"/>
      <c r="G1268" s="257"/>
    </row>
    <row r="1269" spans="1:7" ht="15.05">
      <c r="A1269" s="126"/>
      <c r="B1269" s="256"/>
      <c r="C1269" s="95"/>
      <c r="D1269" s="95"/>
      <c r="E1269" s="95"/>
      <c r="F1269" s="95"/>
      <c r="G1269" s="257"/>
    </row>
    <row r="1270" spans="1:7" ht="15.05">
      <c r="A1270" s="126"/>
      <c r="B1270" s="256"/>
      <c r="C1270" s="95"/>
      <c r="D1270" s="95"/>
      <c r="E1270" s="95"/>
      <c r="F1270" s="95"/>
      <c r="G1270" s="257"/>
    </row>
    <row r="1271" spans="1:7" ht="15.05">
      <c r="A1271" s="126"/>
      <c r="B1271" s="256"/>
      <c r="C1271" s="95"/>
      <c r="D1271" s="95"/>
      <c r="E1271" s="95"/>
      <c r="F1271" s="95"/>
      <c r="G1271" s="257"/>
    </row>
    <row r="1272" spans="1:7" ht="15.05">
      <c r="A1272" s="126"/>
      <c r="B1272" s="256"/>
      <c r="C1272" s="95"/>
      <c r="D1272" s="95"/>
      <c r="E1272" s="95"/>
      <c r="F1272" s="95"/>
      <c r="G1272" s="257"/>
    </row>
    <row r="1273" spans="1:7" ht="15.05">
      <c r="A1273" s="126"/>
      <c r="B1273" s="256"/>
      <c r="C1273" s="95"/>
      <c r="D1273" s="95"/>
      <c r="E1273" s="95"/>
      <c r="F1273" s="95"/>
      <c r="G1273" s="257"/>
    </row>
    <row r="1274" spans="1:7" ht="15.05">
      <c r="A1274" s="126"/>
      <c r="B1274" s="256"/>
      <c r="C1274" s="95"/>
      <c r="D1274" s="95"/>
      <c r="E1274" s="95"/>
      <c r="F1274" s="95"/>
      <c r="G1274" s="257"/>
    </row>
    <row r="1275" spans="1:7" ht="15.05">
      <c r="A1275" s="126"/>
      <c r="B1275" s="256"/>
      <c r="C1275" s="95"/>
      <c r="D1275" s="95"/>
      <c r="E1275" s="95"/>
      <c r="F1275" s="95"/>
      <c r="G1275" s="257"/>
    </row>
    <row r="1276" spans="1:7" ht="15.05">
      <c r="A1276" s="126"/>
      <c r="B1276" s="256"/>
      <c r="C1276" s="95"/>
      <c r="D1276" s="95"/>
      <c r="E1276" s="95"/>
      <c r="F1276" s="95"/>
      <c r="G1276" s="257"/>
    </row>
    <row r="1277" spans="1:7" ht="15.05">
      <c r="A1277" s="126"/>
      <c r="B1277" s="256"/>
      <c r="C1277" s="95"/>
      <c r="D1277" s="95"/>
      <c r="E1277" s="95"/>
      <c r="F1277" s="95"/>
      <c r="G1277" s="257"/>
    </row>
    <row r="1278" spans="1:7" ht="15.05">
      <c r="A1278" s="126"/>
      <c r="B1278" s="256"/>
      <c r="C1278" s="95"/>
      <c r="D1278" s="95"/>
      <c r="E1278" s="95"/>
      <c r="F1278" s="95"/>
      <c r="G1278" s="257"/>
    </row>
    <row r="1279" spans="1:7" ht="15.05">
      <c r="A1279" s="126"/>
      <c r="B1279" s="256"/>
      <c r="C1279" s="95"/>
      <c r="D1279" s="95"/>
      <c r="E1279" s="95"/>
      <c r="F1279" s="95"/>
      <c r="G1279" s="257"/>
    </row>
    <row r="1280" spans="1:7" ht="15.05">
      <c r="A1280" s="126"/>
      <c r="B1280" s="256"/>
      <c r="C1280" s="95"/>
      <c r="D1280" s="95"/>
      <c r="E1280" s="95"/>
      <c r="F1280" s="95"/>
      <c r="G1280" s="257"/>
    </row>
    <row r="1281" spans="1:7" ht="15.05">
      <c r="A1281" s="126"/>
      <c r="B1281" s="256"/>
      <c r="C1281" s="95"/>
      <c r="D1281" s="95"/>
      <c r="E1281" s="95"/>
      <c r="F1281" s="95"/>
      <c r="G1281" s="257"/>
    </row>
    <row r="1282" spans="1:7" ht="15.05">
      <c r="A1282" s="126"/>
      <c r="B1282" s="256"/>
      <c r="C1282" s="95"/>
      <c r="D1282" s="95"/>
      <c r="E1282" s="95"/>
      <c r="F1282" s="95"/>
      <c r="G1282" s="257"/>
    </row>
    <row r="1283" spans="1:7" ht="15.05">
      <c r="A1283" s="126"/>
      <c r="B1283" s="256"/>
      <c r="C1283" s="95"/>
      <c r="D1283" s="95"/>
      <c r="E1283" s="95"/>
      <c r="F1283" s="95"/>
      <c r="G1283" s="257"/>
    </row>
    <row r="1284" spans="1:7" ht="15.05">
      <c r="A1284" s="126"/>
      <c r="B1284" s="256"/>
      <c r="C1284" s="95"/>
      <c r="D1284" s="95"/>
      <c r="E1284" s="95"/>
      <c r="F1284" s="95"/>
      <c r="G1284" s="257"/>
    </row>
    <row r="1285" spans="1:7" ht="15.05">
      <c r="A1285" s="126"/>
      <c r="B1285" s="256"/>
      <c r="C1285" s="95"/>
      <c r="D1285" s="95"/>
      <c r="E1285" s="95"/>
      <c r="F1285" s="95"/>
      <c r="G1285" s="257"/>
    </row>
    <row r="1286" spans="1:7" ht="15.05">
      <c r="A1286" s="126"/>
      <c r="B1286" s="256"/>
      <c r="C1286" s="95"/>
      <c r="D1286" s="95"/>
      <c r="E1286" s="95"/>
      <c r="F1286" s="95"/>
      <c r="G1286" s="257"/>
    </row>
    <row r="1287" spans="1:7" ht="15.05">
      <c r="A1287" s="126"/>
      <c r="B1287" s="256"/>
      <c r="C1287" s="95"/>
      <c r="D1287" s="95"/>
      <c r="E1287" s="95"/>
      <c r="F1287" s="95"/>
      <c r="G1287" s="257"/>
    </row>
    <row r="1288" spans="1:7" ht="15.05">
      <c r="A1288" s="126"/>
      <c r="B1288" s="256"/>
      <c r="C1288" s="95"/>
      <c r="D1288" s="95"/>
      <c r="E1288" s="95"/>
      <c r="F1288" s="95"/>
      <c r="G1288" s="257"/>
    </row>
    <row r="1289" spans="1:7" ht="15.05">
      <c r="A1289" s="126"/>
      <c r="B1289" s="256"/>
      <c r="C1289" s="95"/>
      <c r="D1289" s="95"/>
      <c r="E1289" s="95"/>
      <c r="F1289" s="95"/>
      <c r="G1289" s="257"/>
    </row>
    <row r="1290" spans="1:7" ht="15.05">
      <c r="A1290" s="126"/>
      <c r="B1290" s="256"/>
      <c r="C1290" s="95"/>
      <c r="D1290" s="95"/>
      <c r="E1290" s="95"/>
      <c r="F1290" s="95"/>
      <c r="G1290" s="257"/>
    </row>
    <row r="1291" spans="1:7" ht="15.05">
      <c r="A1291" s="126"/>
      <c r="B1291" s="256"/>
      <c r="C1291" s="95"/>
      <c r="D1291" s="95"/>
      <c r="E1291" s="95"/>
      <c r="F1291" s="95"/>
      <c r="G1291" s="257"/>
    </row>
    <row r="1292" spans="1:7" ht="15.05">
      <c r="A1292" s="126"/>
      <c r="B1292" s="256"/>
      <c r="C1292" s="95"/>
      <c r="D1292" s="95"/>
      <c r="E1292" s="95"/>
      <c r="F1292" s="95"/>
      <c r="G1292" s="257"/>
    </row>
    <row r="1293" spans="1:7" ht="15.05">
      <c r="A1293" s="126"/>
      <c r="B1293" s="256"/>
      <c r="C1293" s="95"/>
      <c r="D1293" s="95"/>
      <c r="E1293" s="95"/>
      <c r="F1293" s="95"/>
      <c r="G1293" s="257"/>
    </row>
    <row r="1294" spans="1:7" ht="15.05">
      <c r="A1294" s="126"/>
      <c r="B1294" s="256"/>
      <c r="C1294" s="95"/>
      <c r="D1294" s="95"/>
      <c r="E1294" s="95"/>
      <c r="F1294" s="95"/>
      <c r="G1294" s="257"/>
    </row>
    <row r="1295" spans="1:7" ht="15.05">
      <c r="A1295" s="126"/>
      <c r="B1295" s="256"/>
      <c r="C1295" s="95"/>
      <c r="D1295" s="95"/>
      <c r="E1295" s="95"/>
      <c r="F1295" s="95"/>
      <c r="G1295" s="257"/>
    </row>
    <row r="1296" spans="1:7" ht="15.05">
      <c r="A1296" s="126"/>
      <c r="B1296" s="256"/>
      <c r="C1296" s="95"/>
      <c r="D1296" s="95"/>
      <c r="E1296" s="95"/>
      <c r="F1296" s="95"/>
      <c r="G1296" s="257"/>
    </row>
    <row r="1297" spans="1:7" ht="15.05">
      <c r="A1297" s="126"/>
      <c r="B1297" s="256"/>
      <c r="C1297" s="95"/>
      <c r="D1297" s="95"/>
      <c r="E1297" s="95"/>
      <c r="F1297" s="95"/>
      <c r="G1297" s="257"/>
    </row>
    <row r="1298" spans="1:7" ht="15.05">
      <c r="A1298" s="126"/>
      <c r="B1298" s="256"/>
      <c r="C1298" s="95"/>
      <c r="D1298" s="95"/>
      <c r="E1298" s="95"/>
      <c r="F1298" s="95"/>
      <c r="G1298" s="257"/>
    </row>
    <row r="1299" spans="1:7" ht="15.05">
      <c r="A1299" s="126"/>
      <c r="B1299" s="256"/>
      <c r="C1299" s="95"/>
      <c r="D1299" s="95"/>
      <c r="E1299" s="95"/>
      <c r="F1299" s="95"/>
      <c r="G1299" s="257"/>
    </row>
    <row r="1300" spans="1:7" ht="15.05">
      <c r="A1300" s="126"/>
      <c r="B1300" s="256"/>
      <c r="C1300" s="95"/>
      <c r="D1300" s="95"/>
      <c r="E1300" s="95"/>
      <c r="F1300" s="95"/>
      <c r="G1300" s="257"/>
    </row>
    <row r="1301" spans="1:7" ht="15.05">
      <c r="A1301" s="126"/>
      <c r="B1301" s="256"/>
      <c r="C1301" s="95"/>
      <c r="D1301" s="95"/>
      <c r="E1301" s="95"/>
      <c r="F1301" s="95"/>
      <c r="G1301" s="257"/>
    </row>
    <row r="1302" spans="1:7" ht="15.05">
      <c r="A1302" s="126"/>
      <c r="B1302" s="256"/>
      <c r="C1302" s="95"/>
      <c r="D1302" s="95"/>
      <c r="E1302" s="95"/>
      <c r="F1302" s="95"/>
      <c r="G1302" s="257"/>
    </row>
    <row r="1303" spans="1:7" ht="15.05">
      <c r="A1303" s="126"/>
      <c r="B1303" s="256"/>
      <c r="C1303" s="95"/>
      <c r="D1303" s="95"/>
      <c r="E1303" s="95"/>
      <c r="F1303" s="95"/>
      <c r="G1303" s="257"/>
    </row>
    <row r="1304" spans="1:7" ht="15.05">
      <c r="A1304" s="126"/>
      <c r="B1304" s="256"/>
      <c r="C1304" s="95"/>
      <c r="D1304" s="95"/>
      <c r="E1304" s="95"/>
      <c r="F1304" s="95"/>
      <c r="G1304" s="257"/>
    </row>
    <row r="1305" spans="1:7" ht="15.05">
      <c r="A1305" s="126"/>
      <c r="B1305" s="256"/>
      <c r="C1305" s="95"/>
      <c r="D1305" s="95"/>
      <c r="E1305" s="95"/>
      <c r="F1305" s="95"/>
      <c r="G1305" s="257"/>
    </row>
    <row r="1306" spans="1:7" ht="15.05">
      <c r="A1306" s="126"/>
      <c r="B1306" s="256"/>
      <c r="C1306" s="95"/>
      <c r="D1306" s="95"/>
      <c r="E1306" s="95"/>
      <c r="F1306" s="95"/>
      <c r="G1306" s="257"/>
    </row>
    <row r="1307" spans="1:7" ht="15.05">
      <c r="A1307" s="126"/>
      <c r="B1307" s="256"/>
      <c r="C1307" s="95"/>
      <c r="D1307" s="95"/>
      <c r="E1307" s="95"/>
      <c r="F1307" s="95"/>
      <c r="G1307" s="257"/>
    </row>
    <row r="1308" spans="1:7" ht="15.05">
      <c r="A1308" s="126"/>
      <c r="B1308" s="256"/>
      <c r="C1308" s="95"/>
      <c r="D1308" s="95"/>
      <c r="E1308" s="95"/>
      <c r="F1308" s="95"/>
      <c r="G1308" s="257"/>
    </row>
    <row r="1309" spans="1:7" ht="15.05">
      <c r="A1309" s="126"/>
      <c r="B1309" s="256"/>
      <c r="C1309" s="95"/>
      <c r="D1309" s="95"/>
      <c r="E1309" s="95"/>
      <c r="F1309" s="95"/>
      <c r="G1309" s="257"/>
    </row>
    <row r="1310" spans="1:7" ht="15.05">
      <c r="A1310" s="126"/>
      <c r="B1310" s="256"/>
      <c r="C1310" s="95"/>
      <c r="D1310" s="95"/>
      <c r="E1310" s="95"/>
      <c r="F1310" s="95"/>
      <c r="G1310" s="257"/>
    </row>
    <row r="1311" spans="1:7" ht="15.05">
      <c r="A1311" s="126"/>
      <c r="B1311" s="256"/>
      <c r="C1311" s="95"/>
      <c r="D1311" s="95"/>
      <c r="E1311" s="95"/>
      <c r="F1311" s="95"/>
      <c r="G1311" s="257"/>
    </row>
    <row r="1312" spans="1:7" ht="15.05">
      <c r="A1312" s="126"/>
      <c r="B1312" s="256"/>
      <c r="C1312" s="95"/>
      <c r="D1312" s="95"/>
      <c r="E1312" s="95"/>
      <c r="F1312" s="95"/>
      <c r="G1312" s="257"/>
    </row>
    <row r="1313" spans="1:7" ht="15.05">
      <c r="A1313" s="126"/>
      <c r="B1313" s="256"/>
      <c r="C1313" s="95"/>
      <c r="D1313" s="95"/>
      <c r="E1313" s="95"/>
      <c r="F1313" s="95"/>
      <c r="G1313" s="257"/>
    </row>
    <row r="1314" spans="1:7" ht="15.05">
      <c r="A1314" s="126"/>
      <c r="B1314" s="256"/>
      <c r="C1314" s="95"/>
      <c r="D1314" s="95"/>
      <c r="E1314" s="95"/>
      <c r="F1314" s="95"/>
      <c r="G1314" s="257"/>
    </row>
    <row r="1315" spans="1:7" ht="15.05">
      <c r="A1315" s="126"/>
      <c r="B1315" s="256"/>
      <c r="C1315" s="95"/>
      <c r="D1315" s="95"/>
      <c r="E1315" s="95"/>
      <c r="F1315" s="95"/>
      <c r="G1315" s="257"/>
    </row>
    <row r="1316" spans="1:7" ht="15.05">
      <c r="A1316" s="126"/>
      <c r="B1316" s="256"/>
      <c r="C1316" s="95"/>
      <c r="D1316" s="95"/>
      <c r="E1316" s="95"/>
      <c r="F1316" s="95"/>
      <c r="G1316" s="257"/>
    </row>
    <row r="1317" spans="1:7" ht="15.05">
      <c r="A1317" s="126"/>
      <c r="B1317" s="256"/>
      <c r="C1317" s="95"/>
      <c r="D1317" s="95"/>
      <c r="E1317" s="95"/>
      <c r="F1317" s="95"/>
      <c r="G1317" s="257"/>
    </row>
    <row r="1318" spans="1:7" ht="15.05">
      <c r="A1318" s="126"/>
      <c r="B1318" s="256"/>
      <c r="C1318" s="95"/>
      <c r="D1318" s="95"/>
      <c r="E1318" s="95"/>
      <c r="F1318" s="95"/>
      <c r="G1318" s="257"/>
    </row>
    <row r="1319" spans="1:7" ht="15.05">
      <c r="A1319" s="126"/>
      <c r="B1319" s="256"/>
      <c r="C1319" s="95"/>
      <c r="D1319" s="95"/>
      <c r="E1319" s="95"/>
      <c r="F1319" s="95"/>
      <c r="G1319" s="257"/>
    </row>
    <row r="1320" spans="1:7" ht="15.05">
      <c r="A1320" s="126"/>
      <c r="B1320" s="256"/>
      <c r="C1320" s="95"/>
      <c r="D1320" s="95"/>
      <c r="E1320" s="95"/>
      <c r="F1320" s="95"/>
      <c r="G1320" s="257"/>
    </row>
    <row r="1321" spans="1:7" ht="15.05">
      <c r="A1321" s="126"/>
      <c r="B1321" s="256"/>
      <c r="C1321" s="95"/>
      <c r="D1321" s="95"/>
      <c r="E1321" s="95"/>
      <c r="F1321" s="95"/>
      <c r="G1321" s="257"/>
    </row>
    <row r="1322" spans="1:7" ht="15.05">
      <c r="A1322" s="126"/>
      <c r="B1322" s="256"/>
      <c r="C1322" s="95"/>
      <c r="D1322" s="95"/>
      <c r="E1322" s="95"/>
      <c r="F1322" s="95"/>
      <c r="G1322" s="257"/>
    </row>
    <row r="1323" spans="1:7" ht="15.05">
      <c r="A1323" s="126"/>
      <c r="B1323" s="256"/>
      <c r="C1323" s="95"/>
      <c r="D1323" s="95"/>
      <c r="E1323" s="95"/>
      <c r="F1323" s="95"/>
      <c r="G1323" s="257"/>
    </row>
    <row r="1324" spans="1:7" ht="15.05">
      <c r="A1324" s="126"/>
      <c r="B1324" s="256"/>
      <c r="C1324" s="95"/>
      <c r="D1324" s="95"/>
      <c r="E1324" s="95"/>
      <c r="F1324" s="95"/>
      <c r="G1324" s="257"/>
    </row>
    <row r="1325" spans="1:7" ht="15.05">
      <c r="A1325" s="126"/>
      <c r="B1325" s="256"/>
      <c r="C1325" s="95"/>
      <c r="D1325" s="95"/>
      <c r="E1325" s="95"/>
      <c r="F1325" s="95"/>
      <c r="G1325" s="257"/>
    </row>
    <row r="1326" spans="1:7" ht="15.05">
      <c r="A1326" s="126"/>
      <c r="B1326" s="256"/>
      <c r="C1326" s="95"/>
      <c r="D1326" s="95"/>
      <c r="E1326" s="95"/>
      <c r="F1326" s="95"/>
      <c r="G1326" s="257"/>
    </row>
    <row r="1327" spans="1:7" ht="15.05">
      <c r="A1327" s="126"/>
      <c r="B1327" s="256"/>
      <c r="C1327" s="95"/>
      <c r="D1327" s="95"/>
      <c r="E1327" s="95"/>
      <c r="F1327" s="95"/>
      <c r="G1327" s="257"/>
    </row>
    <row r="1328" spans="1:7" ht="15.05">
      <c r="A1328" s="126"/>
      <c r="B1328" s="256"/>
      <c r="C1328" s="95"/>
      <c r="D1328" s="95"/>
      <c r="E1328" s="95"/>
      <c r="F1328" s="95"/>
      <c r="G1328" s="257"/>
    </row>
    <row r="1329" spans="1:7" ht="15.05">
      <c r="A1329" s="126"/>
      <c r="B1329" s="256"/>
      <c r="C1329" s="95"/>
      <c r="D1329" s="95"/>
      <c r="E1329" s="95"/>
      <c r="F1329" s="95"/>
      <c r="G1329" s="257"/>
    </row>
    <row r="1330" spans="1:7" ht="15.05">
      <c r="A1330" s="126"/>
      <c r="B1330" s="256"/>
      <c r="C1330" s="95"/>
      <c r="D1330" s="95"/>
      <c r="E1330" s="95"/>
      <c r="F1330" s="95"/>
      <c r="G1330" s="257"/>
    </row>
    <row r="1331" spans="1:7" ht="15.05">
      <c r="A1331" s="126"/>
      <c r="B1331" s="256"/>
      <c r="C1331" s="95"/>
      <c r="D1331" s="95"/>
      <c r="E1331" s="95"/>
      <c r="F1331" s="95"/>
      <c r="G1331" s="257"/>
    </row>
    <row r="1332" spans="1:7" ht="15.05">
      <c r="A1332" s="126"/>
      <c r="B1332" s="256"/>
      <c r="C1332" s="95"/>
      <c r="D1332" s="95"/>
      <c r="E1332" s="95"/>
      <c r="F1332" s="95"/>
      <c r="G1332" s="257"/>
    </row>
    <row r="1333" spans="1:7" ht="15.05">
      <c r="A1333" s="126"/>
      <c r="B1333" s="256"/>
      <c r="C1333" s="95"/>
      <c r="D1333" s="95"/>
      <c r="E1333" s="95"/>
      <c r="F1333" s="95"/>
      <c r="G1333" s="257"/>
    </row>
    <row r="1334" spans="1:7" ht="15.05">
      <c r="A1334" s="126"/>
      <c r="B1334" s="256"/>
      <c r="C1334" s="95"/>
      <c r="D1334" s="95"/>
      <c r="E1334" s="95"/>
      <c r="F1334" s="95"/>
      <c r="G1334" s="257"/>
    </row>
    <row r="1335" spans="1:7" ht="15.05">
      <c r="A1335" s="126"/>
      <c r="B1335" s="256"/>
      <c r="C1335" s="95"/>
      <c r="D1335" s="95"/>
      <c r="E1335" s="95"/>
      <c r="F1335" s="95"/>
      <c r="G1335" s="257"/>
    </row>
    <row r="1336" spans="1:7" ht="15.05">
      <c r="A1336" s="126"/>
      <c r="B1336" s="256"/>
      <c r="C1336" s="95"/>
      <c r="D1336" s="95"/>
      <c r="E1336" s="95"/>
      <c r="F1336" s="95"/>
      <c r="G1336" s="257"/>
    </row>
    <row r="1337" spans="1:7" ht="15.05">
      <c r="A1337" s="126"/>
      <c r="B1337" s="256"/>
      <c r="C1337" s="95"/>
      <c r="D1337" s="95"/>
      <c r="E1337" s="95"/>
      <c r="F1337" s="95"/>
      <c r="G1337" s="257"/>
    </row>
    <row r="1338" spans="1:7" ht="15.05">
      <c r="A1338" s="126"/>
      <c r="B1338" s="256"/>
      <c r="C1338" s="95"/>
      <c r="D1338" s="95"/>
      <c r="E1338" s="95"/>
      <c r="F1338" s="95"/>
      <c r="G1338" s="257"/>
    </row>
    <row r="1339" spans="1:7" ht="15.05">
      <c r="A1339" s="126"/>
      <c r="B1339" s="256"/>
      <c r="C1339" s="95"/>
      <c r="D1339" s="95"/>
      <c r="E1339" s="95"/>
      <c r="F1339" s="95"/>
      <c r="G1339" s="257"/>
    </row>
    <row r="1340" spans="1:7" ht="15.05">
      <c r="A1340" s="126"/>
      <c r="B1340" s="256"/>
      <c r="C1340" s="95"/>
      <c r="D1340" s="95"/>
      <c r="E1340" s="95"/>
      <c r="F1340" s="95"/>
      <c r="G1340" s="257"/>
    </row>
    <row r="1341" spans="1:7" ht="15.05">
      <c r="A1341" s="126"/>
      <c r="B1341" s="256"/>
      <c r="C1341" s="95"/>
      <c r="D1341" s="95"/>
      <c r="E1341" s="95"/>
      <c r="F1341" s="95"/>
      <c r="G1341" s="257"/>
    </row>
    <row r="1342" spans="1:7" ht="15.05">
      <c r="A1342" s="126"/>
      <c r="B1342" s="256"/>
      <c r="C1342" s="95"/>
      <c r="D1342" s="95"/>
      <c r="E1342" s="95"/>
      <c r="F1342" s="95"/>
      <c r="G1342" s="257"/>
    </row>
    <row r="1343" spans="1:7" ht="15.05">
      <c r="A1343" s="126"/>
      <c r="B1343" s="256"/>
      <c r="C1343" s="95"/>
      <c r="D1343" s="95"/>
      <c r="E1343" s="95"/>
      <c r="F1343" s="95"/>
      <c r="G1343" s="257"/>
    </row>
    <row r="1344" spans="1:7" ht="15.05">
      <c r="A1344" s="126"/>
      <c r="B1344" s="256"/>
      <c r="C1344" s="95"/>
      <c r="D1344" s="95"/>
      <c r="E1344" s="95"/>
      <c r="F1344" s="95"/>
      <c r="G1344" s="257"/>
    </row>
    <row r="1345" spans="1:7" ht="15.05">
      <c r="A1345" s="126"/>
      <c r="B1345" s="256"/>
      <c r="C1345" s="95"/>
      <c r="D1345" s="95"/>
      <c r="E1345" s="95"/>
      <c r="F1345" s="95"/>
      <c r="G1345" s="257"/>
    </row>
    <row r="1346" spans="1:7" ht="15.05">
      <c r="A1346" s="126"/>
      <c r="B1346" s="256"/>
      <c r="C1346" s="95"/>
      <c r="D1346" s="95"/>
      <c r="E1346" s="95"/>
      <c r="F1346" s="95"/>
      <c r="G1346" s="257"/>
    </row>
    <row r="1347" spans="1:7" ht="15.05">
      <c r="A1347" s="126"/>
      <c r="B1347" s="256"/>
      <c r="C1347" s="95"/>
      <c r="D1347" s="95"/>
      <c r="E1347" s="95"/>
      <c r="F1347" s="95"/>
      <c r="G1347" s="257"/>
    </row>
    <row r="1348" spans="1:7" ht="15.05">
      <c r="A1348" s="126"/>
      <c r="B1348" s="256"/>
      <c r="C1348" s="95"/>
      <c r="D1348" s="95"/>
      <c r="E1348" s="95"/>
      <c r="F1348" s="95"/>
      <c r="G1348" s="257"/>
    </row>
    <row r="1349" spans="1:7" ht="15.05">
      <c r="A1349" s="126"/>
      <c r="B1349" s="256"/>
      <c r="C1349" s="95"/>
      <c r="D1349" s="95"/>
      <c r="E1349" s="95"/>
      <c r="F1349" s="95"/>
      <c r="G1349" s="257"/>
    </row>
    <row r="1350" spans="1:7" ht="15.05">
      <c r="A1350" s="126"/>
      <c r="B1350" s="256"/>
      <c r="C1350" s="95"/>
      <c r="D1350" s="95"/>
      <c r="E1350" s="95"/>
      <c r="F1350" s="95"/>
      <c r="G1350" s="257"/>
    </row>
    <row r="1351" spans="1:7" ht="15.05">
      <c r="A1351" s="126"/>
      <c r="B1351" s="256"/>
      <c r="C1351" s="95"/>
      <c r="D1351" s="95"/>
      <c r="E1351" s="95"/>
      <c r="F1351" s="95"/>
      <c r="G1351" s="257"/>
    </row>
    <row r="1352" spans="1:7" ht="15.05">
      <c r="A1352" s="126"/>
      <c r="B1352" s="256"/>
      <c r="C1352" s="95"/>
      <c r="D1352" s="95"/>
      <c r="E1352" s="95"/>
      <c r="F1352" s="95"/>
      <c r="G1352" s="257"/>
    </row>
    <row r="1353" spans="1:7" ht="15.05">
      <c r="A1353" s="126"/>
      <c r="B1353" s="256"/>
      <c r="C1353" s="95"/>
      <c r="D1353" s="95"/>
      <c r="E1353" s="95"/>
      <c r="F1353" s="95"/>
      <c r="G1353" s="257"/>
    </row>
    <row r="1354" spans="1:7" ht="15.05">
      <c r="A1354" s="126"/>
      <c r="B1354" s="256"/>
      <c r="C1354" s="95"/>
      <c r="D1354" s="95"/>
      <c r="E1354" s="95"/>
      <c r="F1354" s="95"/>
      <c r="G1354" s="257"/>
    </row>
    <row r="1355" spans="1:7" ht="15.05">
      <c r="A1355" s="126"/>
      <c r="B1355" s="256"/>
      <c r="C1355" s="95"/>
      <c r="D1355" s="95"/>
      <c r="E1355" s="95"/>
      <c r="F1355" s="95"/>
      <c r="G1355" s="257"/>
    </row>
    <row r="1356" spans="1:7" ht="15.05">
      <c r="A1356" s="126"/>
      <c r="B1356" s="256"/>
      <c r="C1356" s="95"/>
      <c r="D1356" s="95"/>
      <c r="E1356" s="95"/>
      <c r="F1356" s="95"/>
      <c r="G1356" s="257"/>
    </row>
    <row r="1357" spans="1:7" ht="15.05">
      <c r="A1357" s="126"/>
      <c r="B1357" s="256"/>
      <c r="C1357" s="95"/>
      <c r="D1357" s="95"/>
      <c r="E1357" s="95"/>
      <c r="F1357" s="95"/>
      <c r="G1357" s="257"/>
    </row>
    <row r="1358" spans="1:7" ht="15.05">
      <c r="A1358" s="126"/>
      <c r="B1358" s="256"/>
      <c r="C1358" s="95"/>
      <c r="D1358" s="95"/>
      <c r="E1358" s="95"/>
      <c r="F1358" s="95"/>
      <c r="G1358" s="257"/>
    </row>
    <row r="1359" spans="1:7" ht="15.05">
      <c r="A1359" s="126"/>
      <c r="B1359" s="256"/>
      <c r="C1359" s="95"/>
      <c r="D1359" s="95"/>
      <c r="E1359" s="95"/>
      <c r="F1359" s="95"/>
      <c r="G1359" s="257"/>
    </row>
    <row r="1360" spans="1:7" ht="15.05">
      <c r="A1360" s="126"/>
      <c r="B1360" s="256"/>
      <c r="C1360" s="95"/>
      <c r="D1360" s="95"/>
      <c r="E1360" s="95"/>
      <c r="F1360" s="95"/>
      <c r="G1360" s="257"/>
    </row>
    <row r="1361" spans="1:7" ht="15.05">
      <c r="A1361" s="126"/>
      <c r="B1361" s="256"/>
      <c r="C1361" s="95"/>
      <c r="D1361" s="95"/>
      <c r="E1361" s="95"/>
      <c r="F1361" s="95"/>
      <c r="G1361" s="257"/>
    </row>
    <row r="1362" spans="1:7" ht="15.05">
      <c r="A1362" s="126"/>
      <c r="B1362" s="256"/>
      <c r="C1362" s="95"/>
      <c r="D1362" s="95"/>
      <c r="E1362" s="95"/>
      <c r="F1362" s="95"/>
      <c r="G1362" s="257"/>
    </row>
    <row r="1363" spans="1:7" ht="15.05">
      <c r="A1363" s="126"/>
      <c r="B1363" s="256"/>
      <c r="C1363" s="95"/>
      <c r="D1363" s="95"/>
      <c r="E1363" s="95"/>
      <c r="F1363" s="95"/>
      <c r="G1363" s="257"/>
    </row>
    <row r="1364" spans="1:7" ht="15.05">
      <c r="A1364" s="126"/>
      <c r="B1364" s="256"/>
      <c r="C1364" s="95"/>
      <c r="D1364" s="95"/>
      <c r="E1364" s="95"/>
      <c r="F1364" s="95"/>
      <c r="G1364" s="257"/>
    </row>
    <row r="1365" spans="1:7" ht="15.05">
      <c r="A1365" s="126"/>
      <c r="B1365" s="256"/>
      <c r="C1365" s="95"/>
      <c r="D1365" s="95"/>
      <c r="E1365" s="95"/>
      <c r="F1365" s="95"/>
      <c r="G1365" s="257"/>
    </row>
    <row r="1366" spans="1:7" ht="15.05">
      <c r="A1366" s="126"/>
      <c r="B1366" s="256"/>
      <c r="C1366" s="95"/>
      <c r="D1366" s="95"/>
      <c r="E1366" s="95"/>
      <c r="F1366" s="95"/>
      <c r="G1366" s="257"/>
    </row>
    <row r="1367" spans="1:7" ht="15.05">
      <c r="A1367" s="126"/>
      <c r="B1367" s="256"/>
      <c r="C1367" s="95"/>
      <c r="D1367" s="95"/>
      <c r="E1367" s="95"/>
      <c r="F1367" s="95"/>
      <c r="G1367" s="257"/>
    </row>
    <row r="1368" spans="1:7" ht="15.05">
      <c r="A1368" s="126"/>
      <c r="B1368" s="256"/>
      <c r="C1368" s="95"/>
      <c r="D1368" s="95"/>
      <c r="E1368" s="95"/>
      <c r="F1368" s="95"/>
      <c r="G1368" s="257"/>
    </row>
    <row r="1369" spans="1:7" ht="15.05">
      <c r="A1369" s="126"/>
      <c r="B1369" s="256"/>
      <c r="C1369" s="95"/>
      <c r="D1369" s="95"/>
      <c r="E1369" s="95"/>
      <c r="F1369" s="95"/>
      <c r="G1369" s="257"/>
    </row>
    <row r="1370" spans="1:7" ht="15.05">
      <c r="A1370" s="126"/>
      <c r="B1370" s="256"/>
      <c r="C1370" s="95"/>
      <c r="D1370" s="95"/>
      <c r="E1370" s="95"/>
      <c r="F1370" s="95"/>
      <c r="G1370" s="257"/>
    </row>
    <row r="1371" spans="1:7" ht="15.05">
      <c r="A1371" s="126"/>
      <c r="B1371" s="256"/>
      <c r="C1371" s="95"/>
      <c r="D1371" s="95"/>
      <c r="E1371" s="95"/>
      <c r="F1371" s="95"/>
      <c r="G1371" s="257"/>
    </row>
    <row r="1372" spans="1:7" ht="15.05">
      <c r="A1372" s="126"/>
      <c r="B1372" s="256"/>
      <c r="C1372" s="95"/>
      <c r="D1372" s="95"/>
      <c r="E1372" s="95"/>
      <c r="F1372" s="95"/>
      <c r="G1372" s="257"/>
    </row>
    <row r="1373" spans="1:7" ht="15.05">
      <c r="A1373" s="126"/>
      <c r="B1373" s="256"/>
      <c r="C1373" s="95"/>
      <c r="D1373" s="95"/>
      <c r="E1373" s="95"/>
      <c r="F1373" s="95"/>
      <c r="G1373" s="257"/>
    </row>
    <row r="1374" spans="1:7" ht="15.05">
      <c r="A1374" s="126"/>
      <c r="B1374" s="256"/>
      <c r="C1374" s="95"/>
      <c r="D1374" s="95"/>
      <c r="E1374" s="95"/>
      <c r="F1374" s="95"/>
      <c r="G1374" s="257"/>
    </row>
    <row r="1375" spans="1:7" ht="15.05">
      <c r="A1375" s="126"/>
      <c r="B1375" s="256"/>
      <c r="C1375" s="95"/>
      <c r="D1375" s="95"/>
      <c r="E1375" s="95"/>
      <c r="F1375" s="95"/>
      <c r="G1375" s="257"/>
    </row>
    <row r="1376" spans="1:7" ht="15.05">
      <c r="A1376" s="126"/>
      <c r="B1376" s="256"/>
      <c r="C1376" s="95"/>
      <c r="D1376" s="95"/>
      <c r="E1376" s="95"/>
      <c r="F1376" s="95"/>
      <c r="G1376" s="257"/>
    </row>
    <row r="1377" spans="1:7" ht="15.05">
      <c r="A1377" s="126"/>
      <c r="B1377" s="256"/>
      <c r="C1377" s="95"/>
      <c r="D1377" s="95"/>
      <c r="E1377" s="95"/>
      <c r="F1377" s="95"/>
      <c r="G1377" s="257"/>
    </row>
    <row r="1378" spans="1:7" ht="15.05">
      <c r="A1378" s="126"/>
      <c r="B1378" s="256"/>
      <c r="C1378" s="95"/>
      <c r="D1378" s="95"/>
      <c r="E1378" s="95"/>
      <c r="F1378" s="95"/>
      <c r="G1378" s="257"/>
    </row>
    <row r="1379" spans="1:7" ht="15.05">
      <c r="A1379" s="126"/>
      <c r="B1379" s="256"/>
      <c r="C1379" s="95"/>
      <c r="D1379" s="95"/>
      <c r="E1379" s="95"/>
      <c r="F1379" s="95"/>
      <c r="G1379" s="257"/>
    </row>
    <row r="1380" spans="1:7" ht="15.05">
      <c r="A1380" s="126"/>
      <c r="B1380" s="256"/>
      <c r="C1380" s="95"/>
      <c r="D1380" s="95"/>
      <c r="E1380" s="95"/>
      <c r="F1380" s="95"/>
      <c r="G1380" s="257"/>
    </row>
    <row r="1381" spans="1:7" ht="15.05">
      <c r="A1381" s="126"/>
      <c r="B1381" s="256"/>
      <c r="C1381" s="95"/>
      <c r="D1381" s="95"/>
      <c r="E1381" s="95"/>
      <c r="F1381" s="95"/>
      <c r="G1381" s="257"/>
    </row>
    <row r="1382" spans="1:7" ht="15.05">
      <c r="A1382" s="126"/>
      <c r="B1382" s="256"/>
      <c r="C1382" s="95"/>
      <c r="D1382" s="95"/>
      <c r="E1382" s="95"/>
      <c r="F1382" s="95"/>
      <c r="G1382" s="257"/>
    </row>
    <row r="1383" spans="1:7" ht="15.05">
      <c r="A1383" s="126"/>
      <c r="B1383" s="256"/>
      <c r="C1383" s="95"/>
      <c r="D1383" s="95"/>
      <c r="E1383" s="95"/>
      <c r="F1383" s="95"/>
      <c r="G1383" s="257"/>
    </row>
    <row r="1384" spans="1:7" ht="15.05">
      <c r="A1384" s="126"/>
      <c r="B1384" s="256"/>
      <c r="C1384" s="95"/>
      <c r="D1384" s="95"/>
      <c r="E1384" s="95"/>
      <c r="F1384" s="95"/>
      <c r="G1384" s="257"/>
    </row>
    <row r="1385" spans="1:7" ht="15.05">
      <c r="A1385" s="126"/>
      <c r="B1385" s="256"/>
      <c r="C1385" s="95"/>
      <c r="D1385" s="95"/>
      <c r="E1385" s="95"/>
      <c r="F1385" s="95"/>
      <c r="G1385" s="257"/>
    </row>
    <row r="1386" spans="1:7" ht="15.05">
      <c r="A1386" s="126"/>
      <c r="B1386" s="256"/>
      <c r="C1386" s="95"/>
      <c r="D1386" s="95"/>
      <c r="E1386" s="95"/>
      <c r="F1386" s="95"/>
      <c r="G1386" s="257"/>
    </row>
    <row r="1387" spans="1:7" ht="15.05">
      <c r="A1387" s="126"/>
      <c r="B1387" s="256"/>
      <c r="C1387" s="95"/>
      <c r="D1387" s="95"/>
      <c r="E1387" s="95"/>
      <c r="F1387" s="95"/>
      <c r="G1387" s="257"/>
    </row>
    <row r="1388" spans="1:7" ht="15.05">
      <c r="A1388" s="126"/>
      <c r="B1388" s="256"/>
      <c r="C1388" s="95"/>
      <c r="D1388" s="95"/>
      <c r="E1388" s="95"/>
      <c r="F1388" s="95"/>
      <c r="G1388" s="257"/>
    </row>
    <row r="1389" spans="1:7" ht="15.05">
      <c r="A1389" s="126"/>
      <c r="B1389" s="256"/>
      <c r="C1389" s="95"/>
      <c r="D1389" s="95"/>
      <c r="E1389" s="95"/>
      <c r="F1389" s="95"/>
      <c r="G1389" s="257"/>
    </row>
    <row r="1390" spans="1:7" ht="15.05">
      <c r="A1390" s="126"/>
      <c r="B1390" s="256"/>
      <c r="C1390" s="95"/>
      <c r="D1390" s="95"/>
      <c r="E1390" s="95"/>
      <c r="F1390" s="95"/>
      <c r="G1390" s="257"/>
    </row>
    <row r="1391" spans="1:7" ht="15.05">
      <c r="A1391" s="126"/>
      <c r="B1391" s="256"/>
      <c r="C1391" s="95"/>
      <c r="D1391" s="95"/>
      <c r="E1391" s="95"/>
      <c r="F1391" s="95"/>
      <c r="G1391" s="257"/>
    </row>
    <row r="1392" spans="1:7" ht="15.05">
      <c r="A1392" s="126"/>
      <c r="B1392" s="256"/>
      <c r="C1392" s="95"/>
      <c r="D1392" s="95"/>
      <c r="E1392" s="95"/>
      <c r="F1392" s="95"/>
      <c r="G1392" s="257"/>
    </row>
    <row r="1393" spans="1:7" ht="15.05">
      <c r="A1393" s="126"/>
      <c r="B1393" s="256"/>
      <c r="C1393" s="95"/>
      <c r="D1393" s="95"/>
      <c r="E1393" s="95"/>
      <c r="F1393" s="95"/>
      <c r="G1393" s="257"/>
    </row>
    <row r="1394" spans="1:7" ht="15.05">
      <c r="A1394" s="126"/>
      <c r="B1394" s="256"/>
      <c r="C1394" s="95"/>
      <c r="D1394" s="95"/>
      <c r="E1394" s="95"/>
      <c r="F1394" s="95"/>
      <c r="G1394" s="257"/>
    </row>
    <row r="1395" spans="1:7" ht="15.05">
      <c r="A1395" s="126"/>
      <c r="B1395" s="256"/>
      <c r="C1395" s="95"/>
      <c r="D1395" s="95"/>
      <c r="E1395" s="95"/>
      <c r="F1395" s="95"/>
      <c r="G1395" s="257"/>
    </row>
    <row r="1396" spans="1:7" ht="15.05">
      <c r="A1396" s="126"/>
      <c r="B1396" s="256"/>
      <c r="C1396" s="95"/>
      <c r="D1396" s="95"/>
      <c r="E1396" s="95"/>
      <c r="F1396" s="95"/>
      <c r="G1396" s="257"/>
    </row>
    <row r="1397" spans="1:7" ht="15.05">
      <c r="A1397" s="126"/>
      <c r="B1397" s="256"/>
      <c r="C1397" s="95"/>
      <c r="D1397" s="95"/>
      <c r="E1397" s="95"/>
      <c r="F1397" s="95"/>
      <c r="G1397" s="257"/>
    </row>
    <row r="1398" spans="1:7" ht="15.05">
      <c r="A1398" s="126"/>
      <c r="B1398" s="256"/>
      <c r="C1398" s="95"/>
      <c r="D1398" s="95"/>
      <c r="E1398" s="95"/>
      <c r="F1398" s="95"/>
      <c r="G1398" s="257"/>
    </row>
    <row r="1399" spans="1:7" ht="15.05">
      <c r="A1399" s="126"/>
      <c r="B1399" s="256"/>
      <c r="C1399" s="95"/>
      <c r="D1399" s="95"/>
      <c r="E1399" s="95"/>
      <c r="F1399" s="95"/>
      <c r="G1399" s="257"/>
    </row>
    <row r="1400" spans="1:7" ht="15.05">
      <c r="A1400" s="126"/>
      <c r="B1400" s="256"/>
      <c r="C1400" s="95"/>
      <c r="D1400" s="95"/>
      <c r="E1400" s="95"/>
      <c r="F1400" s="95"/>
      <c r="G1400" s="257"/>
    </row>
    <row r="1401" spans="1:7" ht="15.05">
      <c r="A1401" s="126"/>
      <c r="B1401" s="256"/>
      <c r="C1401" s="95"/>
      <c r="D1401" s="95"/>
      <c r="E1401" s="95"/>
      <c r="F1401" s="95"/>
      <c r="G1401" s="257"/>
    </row>
    <row r="1402" spans="1:7" ht="15.05">
      <c r="A1402" s="126"/>
      <c r="B1402" s="256"/>
      <c r="C1402" s="95"/>
      <c r="D1402" s="95"/>
      <c r="E1402" s="95"/>
      <c r="F1402" s="95"/>
      <c r="G1402" s="257"/>
    </row>
    <row r="1403" spans="1:7" ht="15.05">
      <c r="A1403" s="126"/>
      <c r="B1403" s="256"/>
      <c r="C1403" s="95"/>
      <c r="D1403" s="95"/>
      <c r="E1403" s="95"/>
      <c r="F1403" s="95"/>
      <c r="G1403" s="257"/>
    </row>
    <row r="1404" spans="1:7" ht="15.05">
      <c r="A1404" s="126"/>
      <c r="B1404" s="256"/>
      <c r="C1404" s="95"/>
      <c r="D1404" s="95"/>
      <c r="E1404" s="95"/>
      <c r="F1404" s="95"/>
      <c r="G1404" s="257"/>
    </row>
    <row r="1405" spans="1:7" ht="15.05">
      <c r="A1405" s="126"/>
      <c r="B1405" s="256"/>
      <c r="C1405" s="95"/>
      <c r="D1405" s="95"/>
      <c r="E1405" s="95"/>
      <c r="F1405" s="95"/>
      <c r="G1405" s="257"/>
    </row>
    <row r="1406" spans="1:7" ht="15.05">
      <c r="A1406" s="126"/>
      <c r="B1406" s="256"/>
      <c r="C1406" s="95"/>
      <c r="D1406" s="95"/>
      <c r="E1406" s="95"/>
      <c r="F1406" s="95"/>
      <c r="G1406" s="257"/>
    </row>
    <row r="1407" spans="1:7" ht="15.05">
      <c r="A1407" s="126"/>
      <c r="B1407" s="256"/>
      <c r="C1407" s="95"/>
      <c r="D1407" s="95"/>
      <c r="E1407" s="95"/>
      <c r="F1407" s="95"/>
      <c r="G1407" s="257"/>
    </row>
    <row r="1408" spans="1:7" ht="15.05">
      <c r="A1408" s="126"/>
      <c r="B1408" s="256"/>
      <c r="C1408" s="95"/>
      <c r="D1408" s="95"/>
      <c r="E1408" s="95"/>
      <c r="F1408" s="95"/>
      <c r="G1408" s="257"/>
    </row>
    <row r="1409" spans="1:7" ht="15.05">
      <c r="A1409" s="126"/>
      <c r="B1409" s="256"/>
      <c r="C1409" s="95"/>
      <c r="D1409" s="95"/>
      <c r="E1409" s="95"/>
      <c r="F1409" s="95"/>
      <c r="G1409" s="257"/>
    </row>
    <row r="1410" spans="1:7" ht="15.05">
      <c r="A1410" s="126"/>
      <c r="B1410" s="256"/>
      <c r="C1410" s="95"/>
      <c r="D1410" s="95"/>
      <c r="E1410" s="95"/>
      <c r="F1410" s="95"/>
      <c r="G1410" s="257"/>
    </row>
    <row r="1411" spans="1:7" ht="15.05">
      <c r="A1411" s="126"/>
      <c r="B1411" s="256"/>
      <c r="C1411" s="95"/>
      <c r="D1411" s="95"/>
      <c r="E1411" s="95"/>
      <c r="F1411" s="95"/>
      <c r="G1411" s="257"/>
    </row>
    <row r="1412" spans="1:7" ht="15.05">
      <c r="A1412" s="126"/>
      <c r="B1412" s="256"/>
      <c r="C1412" s="95"/>
      <c r="D1412" s="95"/>
      <c r="E1412" s="95"/>
      <c r="F1412" s="95"/>
      <c r="G1412" s="257"/>
    </row>
    <row r="1413" spans="1:7" ht="15.05">
      <c r="A1413" s="126"/>
      <c r="B1413" s="256"/>
      <c r="C1413" s="95"/>
      <c r="D1413" s="95"/>
      <c r="E1413" s="95"/>
      <c r="F1413" s="95"/>
      <c r="G1413" s="257"/>
    </row>
    <row r="1414" spans="1:7" ht="15.05">
      <c r="A1414" s="126"/>
      <c r="B1414" s="256"/>
      <c r="C1414" s="95"/>
      <c r="D1414" s="95"/>
      <c r="E1414" s="95"/>
      <c r="F1414" s="95"/>
      <c r="G1414" s="257"/>
    </row>
    <row r="1415" spans="1:7" ht="15.05">
      <c r="A1415" s="126"/>
      <c r="B1415" s="256"/>
      <c r="C1415" s="95"/>
      <c r="D1415" s="95"/>
      <c r="E1415" s="95"/>
      <c r="F1415" s="95"/>
      <c r="G1415" s="257"/>
    </row>
    <row r="1416" spans="1:7" ht="15.05">
      <c r="A1416" s="126"/>
      <c r="B1416" s="256"/>
      <c r="C1416" s="95"/>
      <c r="D1416" s="95"/>
      <c r="E1416" s="95"/>
      <c r="F1416" s="95"/>
      <c r="G1416" s="257"/>
    </row>
    <row r="1417" spans="1:7" ht="15.05">
      <c r="A1417" s="126"/>
      <c r="B1417" s="256"/>
      <c r="C1417" s="95"/>
      <c r="D1417" s="95"/>
      <c r="E1417" s="95"/>
      <c r="F1417" s="95"/>
      <c r="G1417" s="257"/>
    </row>
    <row r="1418" spans="1:7" ht="15.05">
      <c r="A1418" s="126"/>
      <c r="B1418" s="256"/>
      <c r="C1418" s="95"/>
      <c r="D1418" s="95"/>
      <c r="E1418" s="95"/>
      <c r="F1418" s="95"/>
      <c r="G1418" s="257"/>
    </row>
    <row r="1419" spans="1:7" ht="15.05">
      <c r="A1419" s="126"/>
      <c r="B1419" s="256"/>
      <c r="C1419" s="95"/>
      <c r="D1419" s="95"/>
      <c r="E1419" s="95"/>
      <c r="F1419" s="95"/>
      <c r="G1419" s="257"/>
    </row>
    <row r="1420" spans="1:7" ht="15.05">
      <c r="A1420" s="126"/>
      <c r="B1420" s="256"/>
      <c r="C1420" s="95"/>
      <c r="D1420" s="95"/>
      <c r="E1420" s="95"/>
      <c r="F1420" s="95"/>
      <c r="G1420" s="257"/>
    </row>
    <row r="1421" spans="1:7" ht="15.05">
      <c r="A1421" s="126"/>
      <c r="B1421" s="256"/>
      <c r="C1421" s="95"/>
      <c r="D1421" s="95"/>
      <c r="E1421" s="95"/>
      <c r="F1421" s="95"/>
      <c r="G1421" s="257"/>
    </row>
    <row r="1422" spans="1:7" ht="15.05">
      <c r="A1422" s="126"/>
      <c r="B1422" s="256"/>
      <c r="C1422" s="95"/>
      <c r="D1422" s="95"/>
      <c r="E1422" s="95"/>
      <c r="F1422" s="95"/>
      <c r="G1422" s="257"/>
    </row>
    <row r="1423" spans="1:7" ht="15.05">
      <c r="A1423" s="126"/>
      <c r="B1423" s="256"/>
      <c r="C1423" s="95"/>
      <c r="D1423" s="95"/>
      <c r="E1423" s="95"/>
      <c r="F1423" s="95"/>
      <c r="G1423" s="257"/>
    </row>
    <row r="1424" spans="1:7" ht="15.05">
      <c r="A1424" s="126"/>
      <c r="B1424" s="256"/>
      <c r="C1424" s="95"/>
      <c r="D1424" s="95"/>
      <c r="E1424" s="95"/>
      <c r="F1424" s="95"/>
      <c r="G1424" s="257"/>
    </row>
    <row r="1425" spans="1:7" ht="15.05">
      <c r="A1425" s="126"/>
      <c r="B1425" s="256"/>
      <c r="C1425" s="95"/>
      <c r="D1425" s="95"/>
      <c r="E1425" s="95"/>
      <c r="F1425" s="95"/>
      <c r="G1425" s="257"/>
    </row>
    <row r="1426" spans="1:7" ht="15.05">
      <c r="A1426" s="126"/>
      <c r="B1426" s="256"/>
      <c r="C1426" s="95"/>
      <c r="D1426" s="95"/>
      <c r="E1426" s="95"/>
      <c r="F1426" s="95"/>
      <c r="G1426" s="257"/>
    </row>
    <row r="1427" spans="1:7" ht="15.05">
      <c r="A1427" s="126"/>
      <c r="B1427" s="256"/>
      <c r="C1427" s="95"/>
      <c r="D1427" s="95"/>
      <c r="E1427" s="95"/>
      <c r="F1427" s="95"/>
      <c r="G1427" s="257"/>
    </row>
    <row r="1428" spans="1:7" ht="15.05">
      <c r="A1428" s="126"/>
      <c r="B1428" s="256"/>
      <c r="C1428" s="95"/>
      <c r="D1428" s="95"/>
      <c r="E1428" s="95"/>
      <c r="F1428" s="95"/>
      <c r="G1428" s="257"/>
    </row>
    <row r="1429" spans="1:7" ht="15.05">
      <c r="A1429" s="126"/>
      <c r="B1429" s="256"/>
      <c r="C1429" s="95"/>
      <c r="D1429" s="95"/>
      <c r="E1429" s="95"/>
      <c r="F1429" s="95"/>
      <c r="G1429" s="257"/>
    </row>
    <row r="1430" spans="1:7" ht="15.05">
      <c r="A1430" s="126"/>
      <c r="B1430" s="256"/>
      <c r="C1430" s="95"/>
      <c r="D1430" s="95"/>
      <c r="E1430" s="95"/>
      <c r="F1430" s="95"/>
      <c r="G1430" s="257"/>
    </row>
    <row r="1431" spans="1:7" ht="15.05">
      <c r="A1431" s="126"/>
      <c r="B1431" s="256"/>
      <c r="C1431" s="95"/>
      <c r="D1431" s="95"/>
      <c r="E1431" s="95"/>
      <c r="F1431" s="95"/>
      <c r="G1431" s="257"/>
    </row>
    <row r="1432" spans="1:7" ht="15.05">
      <c r="A1432" s="126"/>
      <c r="B1432" s="256"/>
      <c r="C1432" s="95"/>
      <c r="D1432" s="95"/>
      <c r="E1432" s="95"/>
      <c r="F1432" s="95"/>
      <c r="G1432" s="257"/>
    </row>
    <row r="1433" spans="1:7" ht="15.05">
      <c r="A1433" s="126"/>
      <c r="B1433" s="256"/>
      <c r="C1433" s="95"/>
      <c r="D1433" s="95"/>
      <c r="E1433" s="95"/>
      <c r="F1433" s="95"/>
      <c r="G1433" s="257"/>
    </row>
    <row r="1434" spans="1:7" ht="15.05">
      <c r="A1434" s="126"/>
      <c r="B1434" s="256"/>
      <c r="C1434" s="95"/>
      <c r="D1434" s="95"/>
      <c r="E1434" s="95"/>
      <c r="F1434" s="95"/>
      <c r="G1434" s="257"/>
    </row>
    <row r="1435" spans="1:7" ht="15.05">
      <c r="A1435" s="126"/>
      <c r="B1435" s="256"/>
      <c r="C1435" s="95"/>
      <c r="D1435" s="95"/>
      <c r="E1435" s="95"/>
      <c r="F1435" s="95"/>
      <c r="G1435" s="257"/>
    </row>
    <row r="1436" spans="1:7" ht="15.05">
      <c r="A1436" s="126"/>
      <c r="B1436" s="256"/>
      <c r="C1436" s="95"/>
      <c r="D1436" s="95"/>
      <c r="E1436" s="95"/>
      <c r="F1436" s="95"/>
      <c r="G1436" s="257"/>
    </row>
    <row r="1437" spans="1:7" ht="15.05">
      <c r="A1437" s="126"/>
      <c r="B1437" s="256"/>
      <c r="C1437" s="95"/>
      <c r="D1437" s="95"/>
      <c r="E1437" s="95"/>
      <c r="F1437" s="95"/>
      <c r="G1437" s="257"/>
    </row>
    <row r="1438" spans="1:7" ht="15.05">
      <c r="A1438" s="126"/>
      <c r="B1438" s="256"/>
      <c r="C1438" s="95"/>
      <c r="D1438" s="95"/>
      <c r="E1438" s="95"/>
      <c r="F1438" s="95"/>
      <c r="G1438" s="257"/>
    </row>
    <row r="1439" spans="1:7" ht="15.05">
      <c r="A1439" s="126"/>
      <c r="B1439" s="256"/>
      <c r="C1439" s="95"/>
      <c r="D1439" s="95"/>
      <c r="E1439" s="95"/>
      <c r="F1439" s="95"/>
      <c r="G1439" s="257"/>
    </row>
    <row r="1440" spans="1:7" ht="15.05">
      <c r="A1440" s="126"/>
      <c r="B1440" s="256"/>
      <c r="C1440" s="95"/>
      <c r="D1440" s="95"/>
      <c r="E1440" s="95"/>
      <c r="F1440" s="95"/>
      <c r="G1440" s="257"/>
    </row>
    <row r="1441" spans="1:7" ht="15.05">
      <c r="A1441" s="126"/>
      <c r="B1441" s="256"/>
      <c r="C1441" s="95"/>
      <c r="D1441" s="95"/>
      <c r="E1441" s="95"/>
      <c r="F1441" s="95"/>
      <c r="G1441" s="257"/>
    </row>
    <row r="1442" spans="1:7" ht="15.05">
      <c r="A1442" s="126"/>
      <c r="B1442" s="256"/>
      <c r="C1442" s="95"/>
      <c r="D1442" s="95"/>
      <c r="E1442" s="95"/>
      <c r="F1442" s="95"/>
      <c r="G1442" s="257"/>
    </row>
    <row r="1443" spans="1:7" ht="15.05">
      <c r="A1443" s="126"/>
      <c r="B1443" s="256"/>
      <c r="C1443" s="95"/>
      <c r="D1443" s="95"/>
      <c r="E1443" s="95"/>
      <c r="F1443" s="95"/>
      <c r="G1443" s="257"/>
    </row>
    <row r="1444" spans="1:7" ht="15.05">
      <c r="A1444" s="126"/>
      <c r="B1444" s="256"/>
      <c r="C1444" s="95"/>
      <c r="D1444" s="95"/>
      <c r="E1444" s="95"/>
      <c r="F1444" s="95"/>
      <c r="G1444" s="257"/>
    </row>
    <row r="1445" spans="1:7" ht="15.05">
      <c r="A1445" s="126"/>
      <c r="B1445" s="256"/>
      <c r="C1445" s="95"/>
      <c r="D1445" s="95"/>
      <c r="E1445" s="95"/>
      <c r="F1445" s="95"/>
      <c r="G1445" s="257"/>
    </row>
    <row r="1446" spans="1:7" ht="15.05">
      <c r="A1446" s="126"/>
      <c r="B1446" s="256"/>
      <c r="C1446" s="95"/>
      <c r="D1446" s="95"/>
      <c r="E1446" s="95"/>
      <c r="F1446" s="95"/>
      <c r="G1446" s="257"/>
    </row>
    <row r="1447" spans="1:7" ht="15.05">
      <c r="A1447" s="126"/>
      <c r="B1447" s="256"/>
      <c r="C1447" s="95"/>
      <c r="D1447" s="95"/>
      <c r="E1447" s="95"/>
      <c r="F1447" s="95"/>
      <c r="G1447" s="257"/>
    </row>
    <row r="1448" spans="1:7" ht="15.05">
      <c r="A1448" s="126"/>
      <c r="B1448" s="256"/>
      <c r="C1448" s="95"/>
      <c r="D1448" s="95"/>
      <c r="E1448" s="95"/>
      <c r="F1448" s="95"/>
      <c r="G1448" s="257"/>
    </row>
    <row r="1449" spans="1:7" ht="15.05">
      <c r="A1449" s="126"/>
      <c r="B1449" s="256"/>
      <c r="C1449" s="95"/>
      <c r="D1449" s="95"/>
      <c r="E1449" s="95"/>
      <c r="F1449" s="95"/>
      <c r="G1449" s="257"/>
    </row>
    <row r="1450" spans="1:7" ht="15.05">
      <c r="A1450" s="126"/>
      <c r="B1450" s="256"/>
      <c r="C1450" s="95"/>
      <c r="D1450" s="95"/>
      <c r="E1450" s="95"/>
      <c r="F1450" s="95"/>
      <c r="G1450" s="257"/>
    </row>
    <row r="1451" spans="1:7" ht="15.05">
      <c r="A1451" s="126"/>
      <c r="B1451" s="256"/>
      <c r="C1451" s="95"/>
      <c r="D1451" s="95"/>
      <c r="E1451" s="95"/>
      <c r="F1451" s="95"/>
      <c r="G1451" s="257"/>
    </row>
    <row r="1452" spans="1:7" ht="15.05">
      <c r="A1452" s="126"/>
      <c r="B1452" s="256"/>
      <c r="C1452" s="95"/>
      <c r="D1452" s="95"/>
      <c r="E1452" s="95"/>
      <c r="F1452" s="95"/>
      <c r="G1452" s="257"/>
    </row>
    <row r="1453" spans="1:7" ht="15.05">
      <c r="A1453" s="126"/>
      <c r="B1453" s="256"/>
      <c r="C1453" s="95"/>
      <c r="D1453" s="95"/>
      <c r="E1453" s="95"/>
      <c r="F1453" s="95"/>
      <c r="G1453" s="257"/>
    </row>
    <row r="1454" spans="1:7" ht="15.05">
      <c r="A1454" s="126"/>
      <c r="B1454" s="256"/>
      <c r="C1454" s="95"/>
      <c r="D1454" s="95"/>
      <c r="E1454" s="95"/>
      <c r="F1454" s="95"/>
      <c r="G1454" s="257"/>
    </row>
    <row r="1455" spans="1:7" ht="15.05">
      <c r="A1455" s="126"/>
      <c r="B1455" s="256"/>
      <c r="C1455" s="95"/>
      <c r="D1455" s="95"/>
      <c r="E1455" s="95"/>
      <c r="F1455" s="95"/>
      <c r="G1455" s="257"/>
    </row>
    <row r="1456" spans="1:7" ht="15.05">
      <c r="A1456" s="126"/>
      <c r="B1456" s="256"/>
      <c r="C1456" s="95"/>
      <c r="D1456" s="95"/>
      <c r="E1456" s="95"/>
      <c r="F1456" s="95"/>
      <c r="G1456" s="257"/>
    </row>
    <row r="1457" spans="1:7" ht="15.05">
      <c r="A1457" s="126"/>
      <c r="B1457" s="256"/>
      <c r="C1457" s="95"/>
      <c r="D1457" s="95"/>
      <c r="E1457" s="95"/>
      <c r="F1457" s="95"/>
      <c r="G1457" s="257"/>
    </row>
    <row r="1458" spans="1:7" ht="15.05">
      <c r="A1458" s="126"/>
      <c r="B1458" s="256"/>
      <c r="C1458" s="95"/>
      <c r="D1458" s="95"/>
      <c r="E1458" s="95"/>
      <c r="F1458" s="95"/>
      <c r="G1458" s="257"/>
    </row>
    <row r="1459" spans="1:7" ht="15.05">
      <c r="A1459" s="126"/>
      <c r="B1459" s="256"/>
      <c r="C1459" s="95"/>
      <c r="D1459" s="95"/>
      <c r="E1459" s="95"/>
      <c r="F1459" s="95"/>
      <c r="G1459" s="257"/>
    </row>
    <row r="1460" spans="1:7" ht="15.05">
      <c r="A1460" s="126"/>
      <c r="B1460" s="256"/>
      <c r="C1460" s="95"/>
      <c r="D1460" s="95"/>
      <c r="E1460" s="95"/>
      <c r="F1460" s="95"/>
      <c r="G1460" s="257"/>
    </row>
    <row r="1461" spans="1:7" ht="15.05">
      <c r="A1461" s="126"/>
      <c r="B1461" s="256"/>
      <c r="C1461" s="95"/>
      <c r="D1461" s="95"/>
      <c r="E1461" s="95"/>
      <c r="F1461" s="95"/>
      <c r="G1461" s="257"/>
    </row>
    <row r="1462" spans="1:7" ht="15.05">
      <c r="A1462" s="126"/>
      <c r="B1462" s="256"/>
      <c r="C1462" s="95"/>
      <c r="D1462" s="95"/>
      <c r="E1462" s="95"/>
      <c r="F1462" s="95"/>
      <c r="G1462" s="257"/>
    </row>
    <row r="1463" spans="1:7" ht="15.05">
      <c r="A1463" s="126"/>
      <c r="B1463" s="256"/>
      <c r="C1463" s="95"/>
      <c r="D1463" s="95"/>
      <c r="E1463" s="95"/>
      <c r="F1463" s="95"/>
      <c r="G1463" s="257"/>
    </row>
    <row r="1464" spans="1:7" ht="15.05">
      <c r="A1464" s="126"/>
      <c r="B1464" s="256"/>
      <c r="C1464" s="95"/>
      <c r="D1464" s="95"/>
      <c r="E1464" s="95"/>
      <c r="F1464" s="95"/>
      <c r="G1464" s="257"/>
    </row>
    <row r="1465" spans="1:7" ht="15.05">
      <c r="A1465" s="126"/>
      <c r="B1465" s="256"/>
      <c r="C1465" s="95"/>
      <c r="D1465" s="95"/>
      <c r="E1465" s="95"/>
      <c r="F1465" s="95"/>
      <c r="G1465" s="257"/>
    </row>
    <row r="1466" spans="1:7" ht="15.05">
      <c r="A1466" s="126"/>
      <c r="B1466" s="256"/>
      <c r="C1466" s="95"/>
      <c r="D1466" s="95"/>
      <c r="E1466" s="95"/>
      <c r="F1466" s="95"/>
      <c r="G1466" s="257"/>
    </row>
    <row r="1467" spans="1:7" ht="15.05">
      <c r="A1467" s="126"/>
      <c r="B1467" s="256"/>
      <c r="C1467" s="95"/>
      <c r="D1467" s="95"/>
      <c r="E1467" s="95"/>
      <c r="F1467" s="95"/>
      <c r="G1467" s="257"/>
    </row>
    <row r="1468" spans="1:7" ht="15.05">
      <c r="A1468" s="126"/>
      <c r="B1468" s="256"/>
      <c r="C1468" s="95"/>
      <c r="D1468" s="95"/>
      <c r="E1468" s="95"/>
      <c r="F1468" s="95"/>
      <c r="G1468" s="257"/>
    </row>
    <row r="1469" spans="1:7" ht="15.05">
      <c r="A1469" s="126"/>
      <c r="B1469" s="256"/>
      <c r="C1469" s="95"/>
      <c r="D1469" s="95"/>
      <c r="E1469" s="95"/>
      <c r="F1469" s="95"/>
      <c r="G1469" s="257"/>
    </row>
    <row r="1470" spans="1:7" ht="15.05">
      <c r="A1470" s="126"/>
      <c r="B1470" s="256"/>
      <c r="C1470" s="95"/>
      <c r="D1470" s="95"/>
      <c r="E1470" s="95"/>
      <c r="F1470" s="95"/>
      <c r="G1470" s="257"/>
    </row>
    <row r="1471" spans="1:7" ht="15.05">
      <c r="A1471" s="126"/>
      <c r="B1471" s="256"/>
      <c r="C1471" s="95"/>
      <c r="D1471" s="95"/>
      <c r="E1471" s="95"/>
      <c r="F1471" s="95"/>
      <c r="G1471" s="257"/>
    </row>
    <row r="1472" spans="1:7" ht="15.05">
      <c r="A1472" s="126"/>
      <c r="B1472" s="256"/>
      <c r="C1472" s="95"/>
      <c r="D1472" s="95"/>
      <c r="E1472" s="95"/>
      <c r="F1472" s="95"/>
      <c r="G1472" s="257"/>
    </row>
    <row r="1473" spans="1:7" ht="15.05">
      <c r="A1473" s="126"/>
      <c r="B1473" s="256"/>
      <c r="C1473" s="95"/>
      <c r="D1473" s="95"/>
      <c r="E1473" s="95"/>
      <c r="F1473" s="95"/>
      <c r="G1473" s="257"/>
    </row>
    <row r="1474" spans="1:7" ht="15.05">
      <c r="A1474" s="126"/>
      <c r="B1474" s="256"/>
      <c r="C1474" s="95"/>
      <c r="D1474" s="95"/>
      <c r="E1474" s="95"/>
      <c r="F1474" s="95"/>
      <c r="G1474" s="257"/>
    </row>
    <row r="1475" spans="1:7" ht="15.05">
      <c r="A1475" s="126"/>
      <c r="B1475" s="256"/>
      <c r="C1475" s="95"/>
      <c r="D1475" s="95"/>
      <c r="E1475" s="95"/>
      <c r="F1475" s="95"/>
      <c r="G1475" s="257"/>
    </row>
    <row r="1476" spans="1:7" ht="15.05">
      <c r="A1476" s="126"/>
      <c r="B1476" s="256"/>
      <c r="C1476" s="95"/>
      <c r="D1476" s="95"/>
      <c r="E1476" s="95"/>
      <c r="F1476" s="95"/>
      <c r="G1476" s="257"/>
    </row>
    <row r="1477" spans="1:7" ht="15.05">
      <c r="A1477" s="126"/>
      <c r="B1477" s="256"/>
      <c r="C1477" s="95"/>
      <c r="D1477" s="95"/>
      <c r="E1477" s="95"/>
      <c r="F1477" s="95"/>
      <c r="G1477" s="257"/>
    </row>
    <row r="1478" spans="1:7" ht="15.05">
      <c r="A1478" s="126"/>
      <c r="B1478" s="256"/>
      <c r="C1478" s="95"/>
      <c r="D1478" s="95"/>
      <c r="E1478" s="95"/>
      <c r="F1478" s="95"/>
      <c r="G1478" s="257"/>
    </row>
    <row r="1479" spans="1:7" ht="15.05">
      <c r="A1479" s="126"/>
      <c r="B1479" s="256"/>
      <c r="C1479" s="95"/>
      <c r="D1479" s="95"/>
      <c r="E1479" s="95"/>
      <c r="F1479" s="95"/>
      <c r="G1479" s="257"/>
    </row>
    <row r="1480" spans="1:7" ht="15.05">
      <c r="A1480" s="126"/>
      <c r="B1480" s="256"/>
      <c r="C1480" s="95"/>
      <c r="D1480" s="95"/>
      <c r="E1480" s="95"/>
      <c r="F1480" s="95"/>
      <c r="G1480" s="257"/>
    </row>
    <row r="1481" spans="1:7" ht="15.05">
      <c r="A1481" s="126"/>
      <c r="B1481" s="256"/>
      <c r="C1481" s="95"/>
      <c r="D1481" s="95"/>
      <c r="E1481" s="95"/>
      <c r="F1481" s="95"/>
      <c r="G1481" s="257"/>
    </row>
    <row r="1482" spans="1:7" ht="15.05">
      <c r="A1482" s="126"/>
      <c r="B1482" s="256"/>
      <c r="C1482" s="95"/>
      <c r="D1482" s="95"/>
      <c r="E1482" s="95"/>
      <c r="F1482" s="95"/>
      <c r="G1482" s="257"/>
    </row>
    <row r="1483" spans="1:7" ht="15.05">
      <c r="A1483" s="126"/>
      <c r="B1483" s="256"/>
      <c r="C1483" s="95"/>
      <c r="D1483" s="95"/>
      <c r="E1483" s="95"/>
      <c r="F1483" s="95"/>
      <c r="G1483" s="257"/>
    </row>
    <row r="1484" spans="1:7" ht="15.05">
      <c r="A1484" s="126"/>
      <c r="B1484" s="256"/>
      <c r="C1484" s="95"/>
      <c r="D1484" s="95"/>
      <c r="E1484" s="95"/>
      <c r="F1484" s="95"/>
      <c r="G1484" s="257"/>
    </row>
    <row r="1485" spans="1:7" ht="15.05">
      <c r="A1485" s="126"/>
      <c r="B1485" s="256"/>
      <c r="C1485" s="95"/>
      <c r="D1485" s="95"/>
      <c r="E1485" s="95"/>
      <c r="F1485" s="95"/>
      <c r="G1485" s="257"/>
    </row>
    <row r="1486" spans="1:7" ht="15.05">
      <c r="A1486" s="126"/>
      <c r="B1486" s="256"/>
      <c r="C1486" s="95"/>
      <c r="D1486" s="95"/>
      <c r="E1486" s="95"/>
      <c r="F1486" s="95"/>
      <c r="G1486" s="257"/>
    </row>
    <row r="1487" spans="1:7" ht="15.05">
      <c r="A1487" s="126"/>
      <c r="B1487" s="256"/>
      <c r="C1487" s="95"/>
      <c r="D1487" s="95"/>
      <c r="E1487" s="95"/>
      <c r="F1487" s="95"/>
      <c r="G1487" s="257"/>
    </row>
    <row r="1488" spans="1:7" ht="15.05">
      <c r="A1488" s="126"/>
      <c r="B1488" s="256"/>
      <c r="C1488" s="95"/>
      <c r="D1488" s="95"/>
      <c r="E1488" s="95"/>
      <c r="F1488" s="95"/>
      <c r="G1488" s="257"/>
    </row>
    <row r="1489" spans="1:7" ht="15.05">
      <c r="A1489" s="126"/>
      <c r="B1489" s="256"/>
      <c r="C1489" s="95"/>
      <c r="D1489" s="95"/>
      <c r="E1489" s="95"/>
      <c r="F1489" s="95"/>
      <c r="G1489" s="257"/>
    </row>
    <row r="1490" spans="1:7" ht="15.05">
      <c r="A1490" s="126"/>
      <c r="B1490" s="256"/>
      <c r="C1490" s="95"/>
      <c r="D1490" s="95"/>
      <c r="E1490" s="95"/>
      <c r="F1490" s="95"/>
      <c r="G1490" s="257"/>
    </row>
    <row r="1491" spans="1:7" ht="15.05">
      <c r="A1491" s="126"/>
      <c r="B1491" s="256"/>
      <c r="C1491" s="95"/>
      <c r="D1491" s="95"/>
      <c r="E1491" s="95"/>
      <c r="F1491" s="95"/>
      <c r="G1491" s="257"/>
    </row>
    <row r="1492" spans="1:7" ht="15.05">
      <c r="A1492" s="126"/>
      <c r="B1492" s="256"/>
      <c r="C1492" s="95"/>
      <c r="D1492" s="95"/>
      <c r="E1492" s="95"/>
      <c r="F1492" s="95"/>
      <c r="G1492" s="257"/>
    </row>
    <row r="1493" spans="1:7" ht="15.05">
      <c r="A1493" s="126"/>
      <c r="B1493" s="256"/>
      <c r="C1493" s="95"/>
      <c r="D1493" s="95"/>
      <c r="E1493" s="95"/>
      <c r="F1493" s="95"/>
      <c r="G1493" s="257"/>
    </row>
    <row r="1494" spans="1:7" ht="15.05">
      <c r="A1494" s="126"/>
      <c r="B1494" s="256"/>
      <c r="C1494" s="95"/>
      <c r="D1494" s="95"/>
      <c r="E1494" s="95"/>
      <c r="F1494" s="95"/>
      <c r="G1494" s="257"/>
    </row>
    <row r="1495" spans="1:7" ht="15.05">
      <c r="A1495" s="126"/>
      <c r="B1495" s="256"/>
      <c r="C1495" s="95"/>
      <c r="D1495" s="95"/>
      <c r="E1495" s="95"/>
      <c r="F1495" s="95"/>
      <c r="G1495" s="257"/>
    </row>
    <row r="1496" spans="1:7" ht="15.05">
      <c r="A1496" s="126"/>
      <c r="B1496" s="256"/>
      <c r="C1496" s="95"/>
      <c r="D1496" s="95"/>
      <c r="E1496" s="95"/>
      <c r="F1496" s="95"/>
      <c r="G1496" s="257"/>
    </row>
    <row r="1497" spans="1:7" ht="15.05">
      <c r="A1497" s="126"/>
      <c r="B1497" s="256"/>
      <c r="C1497" s="95"/>
      <c r="D1497" s="95"/>
      <c r="E1497" s="95"/>
      <c r="F1497" s="95"/>
      <c r="G1497" s="257"/>
    </row>
    <row r="1498" spans="1:7" ht="15.05">
      <c r="A1498" s="126"/>
      <c r="B1498" s="256"/>
      <c r="C1498" s="95"/>
      <c r="D1498" s="95"/>
      <c r="E1498" s="95"/>
      <c r="F1498" s="95"/>
      <c r="G1498" s="257"/>
    </row>
    <row r="1499" spans="1:7" ht="15.05">
      <c r="A1499" s="126"/>
      <c r="B1499" s="256"/>
      <c r="C1499" s="95"/>
      <c r="D1499" s="95"/>
      <c r="E1499" s="95"/>
      <c r="F1499" s="95"/>
      <c r="G1499" s="257"/>
    </row>
    <row r="1500" spans="1:7" ht="15.05">
      <c r="A1500" s="126"/>
      <c r="B1500" s="256"/>
      <c r="C1500" s="95"/>
      <c r="D1500" s="95"/>
      <c r="E1500" s="95"/>
      <c r="F1500" s="95"/>
      <c r="G1500" s="257"/>
    </row>
    <row r="1501" spans="1:7" ht="15.05">
      <c r="A1501" s="126"/>
      <c r="B1501" s="256"/>
      <c r="C1501" s="95"/>
      <c r="D1501" s="95"/>
      <c r="E1501" s="95"/>
      <c r="F1501" s="95"/>
      <c r="G1501" s="257"/>
    </row>
    <row r="1502" spans="1:7" ht="15.05">
      <c r="A1502" s="126"/>
      <c r="B1502" s="256"/>
      <c r="C1502" s="95"/>
      <c r="D1502" s="95"/>
      <c r="E1502" s="95"/>
      <c r="F1502" s="95"/>
      <c r="G1502" s="257"/>
    </row>
    <row r="1503" spans="1:7" ht="15.05">
      <c r="A1503" s="126"/>
      <c r="B1503" s="256"/>
      <c r="C1503" s="95"/>
      <c r="D1503" s="95"/>
      <c r="E1503" s="95"/>
      <c r="F1503" s="95"/>
      <c r="G1503" s="257"/>
    </row>
    <row r="1504" spans="1:7" ht="15.05">
      <c r="A1504" s="126"/>
      <c r="B1504" s="256"/>
      <c r="C1504" s="95"/>
      <c r="D1504" s="95"/>
      <c r="E1504" s="95"/>
      <c r="F1504" s="95"/>
      <c r="G1504" s="257"/>
    </row>
    <row r="1505" spans="1:7" ht="15.05">
      <c r="A1505" s="126"/>
      <c r="B1505" s="256"/>
      <c r="C1505" s="95"/>
      <c r="D1505" s="95"/>
      <c r="E1505" s="95"/>
      <c r="F1505" s="95"/>
      <c r="G1505" s="257"/>
    </row>
    <row r="1506" spans="1:7" ht="15.05">
      <c r="A1506" s="126"/>
      <c r="B1506" s="256"/>
      <c r="C1506" s="95"/>
      <c r="D1506" s="95"/>
      <c r="E1506" s="95"/>
      <c r="F1506" s="95"/>
      <c r="G1506" s="257"/>
    </row>
    <row r="1507" spans="1:7" ht="15.05">
      <c r="A1507" s="126"/>
      <c r="B1507" s="256"/>
      <c r="C1507" s="95"/>
      <c r="D1507" s="95"/>
      <c r="E1507" s="95"/>
      <c r="F1507" s="95"/>
      <c r="G1507" s="257"/>
    </row>
    <row r="1508" spans="1:7" ht="15.05">
      <c r="A1508" s="126"/>
      <c r="B1508" s="256"/>
      <c r="C1508" s="95"/>
      <c r="D1508" s="95"/>
      <c r="E1508" s="95"/>
      <c r="F1508" s="95"/>
      <c r="G1508" s="257"/>
    </row>
    <row r="1509" spans="1:7" ht="15.05">
      <c r="A1509" s="126"/>
      <c r="B1509" s="256"/>
      <c r="C1509" s="95"/>
      <c r="D1509" s="95"/>
      <c r="E1509" s="95"/>
      <c r="F1509" s="95"/>
      <c r="G1509" s="257"/>
    </row>
    <row r="1510" spans="1:7" ht="15.05">
      <c r="A1510" s="126"/>
      <c r="B1510" s="256"/>
      <c r="C1510" s="95"/>
      <c r="D1510" s="95"/>
      <c r="E1510" s="95"/>
      <c r="F1510" s="95"/>
      <c r="G1510" s="257"/>
    </row>
    <row r="1511" spans="1:7" ht="15.05">
      <c r="A1511" s="126"/>
      <c r="B1511" s="256"/>
      <c r="C1511" s="95"/>
      <c r="D1511" s="95"/>
      <c r="E1511" s="95"/>
      <c r="F1511" s="95"/>
      <c r="G1511" s="257"/>
    </row>
    <row r="1512" spans="1:7" ht="15.05">
      <c r="A1512" s="126"/>
      <c r="B1512" s="256"/>
      <c r="C1512" s="95"/>
      <c r="D1512" s="95"/>
      <c r="E1512" s="95"/>
      <c r="F1512" s="95"/>
      <c r="G1512" s="257"/>
    </row>
    <row r="1513" spans="1:7" ht="15.05">
      <c r="A1513" s="126"/>
      <c r="B1513" s="256"/>
      <c r="C1513" s="95"/>
      <c r="D1513" s="95"/>
      <c r="E1513" s="95"/>
      <c r="F1513" s="95"/>
      <c r="G1513" s="257"/>
    </row>
    <row r="1514" spans="1:7" ht="15.05">
      <c r="A1514" s="126"/>
      <c r="B1514" s="256"/>
      <c r="C1514" s="95"/>
      <c r="D1514" s="95"/>
      <c r="E1514" s="95"/>
      <c r="F1514" s="95"/>
      <c r="G1514" s="257"/>
    </row>
    <row r="1515" spans="1:7" ht="15.05">
      <c r="A1515" s="126"/>
      <c r="B1515" s="256"/>
      <c r="C1515" s="95"/>
      <c r="D1515" s="95"/>
      <c r="E1515" s="95"/>
      <c r="F1515" s="95"/>
      <c r="G1515" s="257"/>
    </row>
    <row r="1516" spans="1:7" ht="15.05">
      <c r="A1516" s="126"/>
      <c r="B1516" s="256"/>
      <c r="C1516" s="95"/>
      <c r="D1516" s="95"/>
      <c r="E1516" s="95"/>
      <c r="F1516" s="95"/>
      <c r="G1516" s="257"/>
    </row>
    <row r="1517" spans="1:7" ht="15.05">
      <c r="A1517" s="126"/>
      <c r="B1517" s="256"/>
      <c r="C1517" s="95"/>
      <c r="D1517" s="95"/>
      <c r="E1517" s="95"/>
      <c r="F1517" s="95"/>
      <c r="G1517" s="257"/>
    </row>
    <row r="1518" spans="1:7" ht="15.05">
      <c r="A1518" s="126"/>
      <c r="B1518" s="256"/>
      <c r="C1518" s="95"/>
      <c r="D1518" s="95"/>
      <c r="E1518" s="95"/>
      <c r="F1518" s="95"/>
      <c r="G1518" s="257"/>
    </row>
    <row r="1519" spans="1:7" ht="15.05">
      <c r="A1519" s="126"/>
      <c r="B1519" s="256"/>
      <c r="C1519" s="95"/>
      <c r="D1519" s="95"/>
      <c r="E1519" s="95"/>
      <c r="F1519" s="95"/>
      <c r="G1519" s="257"/>
    </row>
    <row r="1520" spans="1:7" ht="15.05">
      <c r="A1520" s="126"/>
      <c r="B1520" s="256"/>
      <c r="C1520" s="95"/>
      <c r="D1520" s="95"/>
      <c r="E1520" s="95"/>
      <c r="F1520" s="95"/>
      <c r="G1520" s="257"/>
    </row>
    <row r="1521" spans="1:7" ht="15.05">
      <c r="A1521" s="126"/>
      <c r="B1521" s="256"/>
      <c r="C1521" s="95"/>
      <c r="D1521" s="95"/>
      <c r="E1521" s="95"/>
      <c r="F1521" s="95"/>
      <c r="G1521" s="257"/>
    </row>
    <row r="1522" spans="1:7" ht="15.05">
      <c r="A1522" s="126"/>
      <c r="B1522" s="256"/>
      <c r="C1522" s="95"/>
      <c r="D1522" s="95"/>
      <c r="E1522" s="95"/>
      <c r="F1522" s="95"/>
      <c r="G1522" s="257"/>
    </row>
    <row r="1523" spans="1:7" ht="15.05">
      <c r="A1523" s="126"/>
      <c r="B1523" s="256"/>
      <c r="C1523" s="95"/>
      <c r="D1523" s="95"/>
      <c r="E1523" s="95"/>
      <c r="F1523" s="95"/>
      <c r="G1523" s="257"/>
    </row>
    <row r="1524" spans="1:7" ht="15.05">
      <c r="A1524" s="126"/>
      <c r="B1524" s="256"/>
      <c r="C1524" s="95"/>
      <c r="D1524" s="95"/>
      <c r="E1524" s="95"/>
      <c r="F1524" s="95"/>
      <c r="G1524" s="257"/>
    </row>
    <row r="1525" spans="1:7" ht="15.05">
      <c r="A1525" s="126"/>
      <c r="B1525" s="256"/>
      <c r="C1525" s="95"/>
      <c r="D1525" s="95"/>
      <c r="E1525" s="95"/>
      <c r="F1525" s="95"/>
      <c r="G1525" s="257"/>
    </row>
    <row r="1526" spans="1:7" ht="15.05">
      <c r="A1526" s="126"/>
      <c r="B1526" s="256"/>
      <c r="C1526" s="95"/>
      <c r="D1526" s="95"/>
      <c r="E1526" s="95"/>
      <c r="F1526" s="95"/>
      <c r="G1526" s="257"/>
    </row>
    <row r="1527" spans="1:7" ht="15.05">
      <c r="A1527" s="126"/>
      <c r="B1527" s="256"/>
      <c r="C1527" s="95"/>
      <c r="D1527" s="95"/>
      <c r="E1527" s="95"/>
      <c r="F1527" s="95"/>
      <c r="G1527" s="257"/>
    </row>
    <row r="1528" spans="1:7" ht="15.05">
      <c r="A1528" s="126"/>
      <c r="B1528" s="256"/>
      <c r="C1528" s="95"/>
      <c r="D1528" s="95"/>
      <c r="E1528" s="95"/>
      <c r="F1528" s="95"/>
      <c r="G1528" s="257"/>
    </row>
    <row r="1529" spans="1:7" ht="15.05">
      <c r="A1529" s="126"/>
      <c r="B1529" s="256"/>
      <c r="C1529" s="95"/>
      <c r="D1529" s="95"/>
      <c r="E1529" s="95"/>
      <c r="F1529" s="95"/>
      <c r="G1529" s="257"/>
    </row>
    <row r="1530" spans="1:7" ht="15.05">
      <c r="A1530" s="126"/>
      <c r="B1530" s="256"/>
      <c r="C1530" s="95"/>
      <c r="D1530" s="95"/>
      <c r="E1530" s="95"/>
      <c r="F1530" s="95"/>
      <c r="G1530" s="257"/>
    </row>
    <row r="1531" spans="1:7" ht="15.05">
      <c r="A1531" s="126"/>
      <c r="B1531" s="256"/>
      <c r="C1531" s="95"/>
      <c r="D1531" s="95"/>
      <c r="E1531" s="95"/>
      <c r="F1531" s="95"/>
      <c r="G1531" s="257"/>
    </row>
    <row r="1532" spans="1:7" ht="15.05">
      <c r="A1532" s="126"/>
      <c r="B1532" s="256"/>
      <c r="C1532" s="95"/>
      <c r="D1532" s="95"/>
      <c r="E1532" s="95"/>
      <c r="F1532" s="95"/>
      <c r="G1532" s="257"/>
    </row>
    <row r="1533" spans="1:7" ht="15.05">
      <c r="A1533" s="126"/>
      <c r="B1533" s="256"/>
      <c r="C1533" s="95"/>
      <c r="D1533" s="95"/>
      <c r="E1533" s="95"/>
      <c r="F1533" s="95"/>
      <c r="G1533" s="257"/>
    </row>
    <row r="1534" spans="1:7" ht="15.05">
      <c r="A1534" s="126"/>
      <c r="B1534" s="256"/>
      <c r="C1534" s="95"/>
      <c r="D1534" s="95"/>
      <c r="E1534" s="95"/>
      <c r="F1534" s="95"/>
      <c r="G1534" s="257"/>
    </row>
    <row r="1535" spans="1:7" ht="15.05">
      <c r="A1535" s="126"/>
      <c r="B1535" s="256"/>
      <c r="C1535" s="95"/>
      <c r="D1535" s="95"/>
      <c r="E1535" s="95"/>
      <c r="F1535" s="95"/>
      <c r="G1535" s="257"/>
    </row>
    <row r="1536" spans="1:7" ht="15.05">
      <c r="A1536" s="126"/>
      <c r="B1536" s="256"/>
      <c r="C1536" s="95"/>
      <c r="D1536" s="95"/>
      <c r="E1536" s="95"/>
      <c r="F1536" s="95"/>
      <c r="G1536" s="257"/>
    </row>
    <row r="1537" spans="1:7" ht="15.05">
      <c r="A1537" s="126"/>
      <c r="B1537" s="256"/>
      <c r="C1537" s="95"/>
      <c r="D1537" s="95"/>
      <c r="E1537" s="95"/>
      <c r="F1537" s="95"/>
      <c r="G1537" s="257"/>
    </row>
    <row r="1538" spans="1:7" ht="15.05">
      <c r="A1538" s="126"/>
      <c r="B1538" s="256"/>
      <c r="C1538" s="95"/>
      <c r="D1538" s="95"/>
      <c r="E1538" s="95"/>
      <c r="F1538" s="95"/>
      <c r="G1538" s="257"/>
    </row>
    <row r="1539" spans="1:7" ht="15.05">
      <c r="A1539" s="126"/>
      <c r="B1539" s="256"/>
      <c r="C1539" s="95"/>
      <c r="D1539" s="95"/>
      <c r="E1539" s="95"/>
      <c r="F1539" s="95"/>
      <c r="G1539" s="257"/>
    </row>
    <row r="1540" spans="1:7" ht="15.05">
      <c r="A1540" s="126"/>
      <c r="B1540" s="256"/>
      <c r="C1540" s="95"/>
      <c r="D1540" s="95"/>
      <c r="E1540" s="95"/>
      <c r="F1540" s="95"/>
      <c r="G1540" s="257"/>
    </row>
    <row r="1541" spans="1:7" ht="15.05">
      <c r="A1541" s="126"/>
      <c r="B1541" s="256"/>
      <c r="C1541" s="95"/>
      <c r="D1541" s="95"/>
      <c r="E1541" s="95"/>
      <c r="F1541" s="95"/>
      <c r="G1541" s="257"/>
    </row>
    <row r="1542" spans="1:7" ht="15.05">
      <c r="A1542" s="126"/>
      <c r="B1542" s="256"/>
      <c r="C1542" s="95"/>
      <c r="D1542" s="95"/>
      <c r="E1542" s="95"/>
      <c r="F1542" s="95"/>
      <c r="G1542" s="257"/>
    </row>
    <row r="1543" spans="1:7" ht="15.05">
      <c r="A1543" s="126"/>
      <c r="B1543" s="256"/>
      <c r="C1543" s="95"/>
      <c r="D1543" s="95"/>
      <c r="E1543" s="95"/>
      <c r="F1543" s="95"/>
      <c r="G1543" s="257"/>
    </row>
    <row r="1544" spans="1:7" ht="15.05">
      <c r="A1544" s="126"/>
      <c r="B1544" s="256"/>
      <c r="C1544" s="95"/>
      <c r="D1544" s="95"/>
      <c r="E1544" s="95"/>
      <c r="F1544" s="95"/>
      <c r="G1544" s="257"/>
    </row>
    <row r="1545" spans="1:7" ht="15.05">
      <c r="A1545" s="126"/>
      <c r="B1545" s="256"/>
      <c r="C1545" s="95"/>
      <c r="D1545" s="95"/>
      <c r="E1545" s="95"/>
      <c r="F1545" s="95"/>
      <c r="G1545" s="257"/>
    </row>
    <row r="1546" spans="1:7" ht="15.05">
      <c r="A1546" s="126"/>
      <c r="B1546" s="256"/>
      <c r="C1546" s="95"/>
      <c r="D1546" s="95"/>
      <c r="E1546" s="95"/>
      <c r="F1546" s="95"/>
      <c r="G1546" s="257"/>
    </row>
    <row r="1547" spans="1:7" ht="15.05">
      <c r="A1547" s="126"/>
      <c r="B1547" s="256"/>
      <c r="C1547" s="95"/>
      <c r="D1547" s="95"/>
      <c r="E1547" s="95"/>
      <c r="F1547" s="95"/>
      <c r="G1547" s="257"/>
    </row>
    <row r="1548" spans="1:7" ht="15.05">
      <c r="A1548" s="126"/>
      <c r="B1548" s="256"/>
      <c r="C1548" s="95"/>
      <c r="D1548" s="95"/>
      <c r="E1548" s="95"/>
      <c r="F1548" s="95"/>
      <c r="G1548" s="257"/>
    </row>
    <row r="1549" spans="1:7" ht="15.05">
      <c r="A1549" s="126"/>
      <c r="B1549" s="256"/>
      <c r="C1549" s="95"/>
      <c r="D1549" s="95"/>
      <c r="E1549" s="95"/>
      <c r="F1549" s="95"/>
      <c r="G1549" s="257"/>
    </row>
    <row r="1550" spans="1:7" ht="15.05">
      <c r="A1550" s="126"/>
      <c r="B1550" s="256"/>
      <c r="C1550" s="95"/>
      <c r="D1550" s="95"/>
      <c r="E1550" s="95"/>
      <c r="F1550" s="95"/>
      <c r="G1550" s="257"/>
    </row>
    <row r="1551" spans="1:7" ht="15.05">
      <c r="A1551" s="126"/>
      <c r="B1551" s="256"/>
      <c r="C1551" s="95"/>
      <c r="D1551" s="95"/>
      <c r="E1551" s="95"/>
      <c r="F1551" s="95"/>
      <c r="G1551" s="257"/>
    </row>
    <row r="1552" spans="1:7" ht="15.05">
      <c r="A1552" s="126"/>
      <c r="B1552" s="256"/>
      <c r="C1552" s="95"/>
      <c r="D1552" s="95"/>
      <c r="E1552" s="95"/>
      <c r="F1552" s="95"/>
      <c r="G1552" s="257"/>
    </row>
    <row r="1553" spans="1:7" ht="15.05">
      <c r="A1553" s="126"/>
      <c r="B1553" s="256"/>
      <c r="C1553" s="95"/>
      <c r="D1553" s="95"/>
      <c r="E1553" s="95"/>
      <c r="F1553" s="95"/>
      <c r="G1553" s="257"/>
    </row>
    <row r="1554" spans="1:7" ht="15.05">
      <c r="A1554" s="126"/>
      <c r="B1554" s="256"/>
      <c r="C1554" s="95"/>
      <c r="D1554" s="95"/>
      <c r="E1554" s="95"/>
      <c r="F1554" s="95"/>
      <c r="G1554" s="257"/>
    </row>
    <row r="1555" spans="1:7" ht="15.05">
      <c r="A1555" s="126"/>
      <c r="B1555" s="256"/>
      <c r="C1555" s="95"/>
      <c r="D1555" s="95"/>
      <c r="E1555" s="95"/>
      <c r="F1555" s="95"/>
      <c r="G1555" s="257"/>
    </row>
    <row r="1556" spans="1:7" ht="15.05">
      <c r="A1556" s="126"/>
      <c r="B1556" s="256"/>
      <c r="C1556" s="95"/>
      <c r="D1556" s="95"/>
      <c r="E1556" s="95"/>
      <c r="F1556" s="95"/>
      <c r="G1556" s="257"/>
    </row>
    <row r="1557" spans="1:7" ht="15.05">
      <c r="A1557" s="126"/>
      <c r="B1557" s="256"/>
      <c r="C1557" s="95"/>
      <c r="D1557" s="95"/>
      <c r="E1557" s="95"/>
      <c r="F1557" s="95"/>
      <c r="G1557" s="257"/>
    </row>
    <row r="1558" spans="1:7" ht="15.05">
      <c r="A1558" s="126"/>
      <c r="B1558" s="256"/>
      <c r="C1558" s="95"/>
      <c r="D1558" s="95"/>
      <c r="E1558" s="95"/>
      <c r="F1558" s="95"/>
      <c r="G1558" s="257"/>
    </row>
    <row r="1559" spans="1:7" ht="15.05">
      <c r="A1559" s="126"/>
      <c r="B1559" s="256"/>
      <c r="C1559" s="95"/>
      <c r="D1559" s="95"/>
      <c r="E1559" s="95"/>
      <c r="F1559" s="95"/>
      <c r="G1559" s="257"/>
    </row>
    <row r="1560" spans="1:7" ht="15.05">
      <c r="A1560" s="126"/>
      <c r="B1560" s="256"/>
      <c r="C1560" s="95"/>
      <c r="D1560" s="95"/>
      <c r="E1560" s="95"/>
      <c r="F1560" s="95"/>
      <c r="G1560" s="257"/>
    </row>
    <row r="1561" spans="1:7" ht="15.05">
      <c r="A1561" s="126"/>
      <c r="B1561" s="256"/>
      <c r="C1561" s="95"/>
      <c r="D1561" s="95"/>
      <c r="E1561" s="95"/>
      <c r="F1561" s="95"/>
      <c r="G1561" s="257"/>
    </row>
    <row r="1562" spans="1:7" ht="15.05">
      <c r="A1562" s="126"/>
      <c r="B1562" s="256"/>
      <c r="C1562" s="95"/>
      <c r="D1562" s="95"/>
      <c r="E1562" s="95"/>
      <c r="F1562" s="95"/>
      <c r="G1562" s="257"/>
    </row>
    <row r="1563" spans="1:7" ht="15.05">
      <c r="A1563" s="126"/>
      <c r="B1563" s="256"/>
      <c r="C1563" s="95"/>
      <c r="D1563" s="95"/>
      <c r="E1563" s="95"/>
      <c r="F1563" s="95"/>
      <c r="G1563" s="257"/>
    </row>
    <row r="1564" spans="1:7" ht="15.05">
      <c r="A1564" s="126"/>
      <c r="B1564" s="256"/>
      <c r="C1564" s="95"/>
      <c r="D1564" s="95"/>
      <c r="E1564" s="95"/>
      <c r="F1564" s="95"/>
      <c r="G1564" s="257"/>
    </row>
    <row r="1565" spans="1:7" ht="15.05">
      <c r="A1565" s="126"/>
      <c r="B1565" s="256"/>
      <c r="C1565" s="95"/>
      <c r="D1565" s="95"/>
      <c r="E1565" s="95"/>
      <c r="F1565" s="95"/>
      <c r="G1565" s="257"/>
    </row>
    <row r="1566" spans="1:7" ht="15.05">
      <c r="A1566" s="126"/>
      <c r="B1566" s="256"/>
      <c r="C1566" s="95"/>
      <c r="D1566" s="95"/>
      <c r="E1566" s="95"/>
      <c r="F1566" s="95"/>
      <c r="G1566" s="257"/>
    </row>
    <row r="1567" spans="1:7" ht="15.05">
      <c r="A1567" s="126"/>
      <c r="B1567" s="256"/>
      <c r="C1567" s="95"/>
      <c r="D1567" s="95"/>
      <c r="E1567" s="95"/>
      <c r="F1567" s="95"/>
      <c r="G1567" s="257"/>
    </row>
    <row r="1568" spans="1:7" ht="15.05">
      <c r="A1568" s="126"/>
      <c r="B1568" s="256"/>
      <c r="C1568" s="95"/>
      <c r="D1568" s="95"/>
      <c r="E1568" s="95"/>
      <c r="F1568" s="95"/>
      <c r="G1568" s="257"/>
    </row>
    <row r="1569" spans="1:7" ht="15.05">
      <c r="A1569" s="126"/>
      <c r="B1569" s="256"/>
      <c r="C1569" s="95"/>
      <c r="D1569" s="95"/>
      <c r="E1569" s="95"/>
      <c r="F1569" s="95"/>
      <c r="G1569" s="257"/>
    </row>
    <row r="1570" spans="1:7" ht="15.05">
      <c r="A1570" s="126"/>
      <c r="B1570" s="256"/>
      <c r="C1570" s="95"/>
      <c r="D1570" s="95"/>
      <c r="E1570" s="95"/>
      <c r="F1570" s="95"/>
      <c r="G1570" s="257"/>
    </row>
    <row r="1571" spans="1:7" ht="15.05">
      <c r="A1571" s="126"/>
      <c r="B1571" s="256"/>
      <c r="C1571" s="95"/>
      <c r="D1571" s="95"/>
      <c r="E1571" s="95"/>
      <c r="F1571" s="95"/>
      <c r="G1571" s="257"/>
    </row>
    <row r="1572" spans="1:7" ht="15.05">
      <c r="A1572" s="126"/>
      <c r="B1572" s="256"/>
      <c r="C1572" s="95"/>
      <c r="D1572" s="95"/>
      <c r="E1572" s="95"/>
      <c r="F1572" s="95"/>
      <c r="G1572" s="257"/>
    </row>
    <row r="1573" spans="1:7" ht="15.05">
      <c r="A1573" s="126"/>
      <c r="B1573" s="256"/>
      <c r="C1573" s="95"/>
      <c r="D1573" s="95"/>
      <c r="E1573" s="95"/>
      <c r="F1573" s="95"/>
      <c r="G1573" s="257"/>
    </row>
    <row r="1574" spans="1:7" ht="15.05">
      <c r="A1574" s="126"/>
      <c r="B1574" s="256"/>
      <c r="C1574" s="95"/>
      <c r="D1574" s="95"/>
      <c r="E1574" s="95"/>
      <c r="F1574" s="95"/>
      <c r="G1574" s="257"/>
    </row>
    <row r="1575" spans="1:7" ht="15.05">
      <c r="A1575" s="126"/>
      <c r="B1575" s="256"/>
      <c r="C1575" s="95"/>
      <c r="D1575" s="95"/>
      <c r="E1575" s="95"/>
      <c r="F1575" s="95"/>
      <c r="G1575" s="257"/>
    </row>
    <row r="1576" spans="1:7" ht="15.05">
      <c r="A1576" s="126"/>
      <c r="B1576" s="256"/>
      <c r="C1576" s="95"/>
      <c r="D1576" s="95"/>
      <c r="E1576" s="95"/>
      <c r="F1576" s="95"/>
      <c r="G1576" s="257"/>
    </row>
    <row r="1577" spans="1:7" ht="15.05">
      <c r="A1577" s="126"/>
      <c r="B1577" s="256"/>
      <c r="C1577" s="95"/>
      <c r="D1577" s="95"/>
      <c r="E1577" s="95"/>
      <c r="F1577" s="95"/>
      <c r="G1577" s="257"/>
    </row>
    <row r="1578" spans="1:7" ht="15.05">
      <c r="A1578" s="126"/>
      <c r="B1578" s="256"/>
      <c r="C1578" s="95"/>
      <c r="D1578" s="95"/>
      <c r="E1578" s="95"/>
      <c r="F1578" s="95"/>
      <c r="G1578" s="257"/>
    </row>
    <row r="1579" spans="1:7" ht="15.05">
      <c r="A1579" s="126"/>
      <c r="B1579" s="256"/>
      <c r="C1579" s="95"/>
      <c r="D1579" s="95"/>
      <c r="E1579" s="95"/>
      <c r="F1579" s="95"/>
      <c r="G1579" s="257"/>
    </row>
    <row r="1580" spans="1:7" ht="15.05">
      <c r="A1580" s="126"/>
      <c r="B1580" s="256"/>
      <c r="C1580" s="95"/>
      <c r="D1580" s="95"/>
      <c r="E1580" s="95"/>
      <c r="F1580" s="95"/>
      <c r="G1580" s="257"/>
    </row>
    <row r="1581" spans="1:7" ht="15.05">
      <c r="A1581" s="126"/>
      <c r="B1581" s="256"/>
      <c r="C1581" s="95"/>
      <c r="D1581" s="95"/>
      <c r="E1581" s="95"/>
      <c r="F1581" s="95"/>
      <c r="G1581" s="257"/>
    </row>
    <row r="1582" spans="1:7" ht="15.05">
      <c r="A1582" s="126"/>
      <c r="B1582" s="256"/>
      <c r="C1582" s="95"/>
      <c r="D1582" s="95"/>
      <c r="E1582" s="95"/>
      <c r="F1582" s="95"/>
      <c r="G1582" s="257"/>
    </row>
    <row r="1583" spans="1:7" ht="15.05">
      <c r="A1583" s="126"/>
      <c r="B1583" s="256"/>
      <c r="C1583" s="95"/>
      <c r="D1583" s="95"/>
      <c r="E1583" s="95"/>
      <c r="F1583" s="95"/>
      <c r="G1583" s="257"/>
    </row>
    <row r="1584" spans="1:7" ht="15.05">
      <c r="A1584" s="126"/>
      <c r="B1584" s="256"/>
      <c r="C1584" s="95"/>
      <c r="D1584" s="95"/>
      <c r="E1584" s="95"/>
      <c r="F1584" s="95"/>
      <c r="G1584" s="257"/>
    </row>
    <row r="1585" spans="1:7" ht="15.05">
      <c r="A1585" s="126"/>
      <c r="B1585" s="256"/>
      <c r="C1585" s="95"/>
      <c r="D1585" s="95"/>
      <c r="E1585" s="95"/>
      <c r="F1585" s="95"/>
      <c r="G1585" s="257"/>
    </row>
    <row r="1586" spans="1:7" ht="15.05">
      <c r="A1586" s="126"/>
      <c r="B1586" s="256"/>
      <c r="C1586" s="95"/>
      <c r="D1586" s="95"/>
      <c r="E1586" s="95"/>
      <c r="F1586" s="95"/>
      <c r="G1586" s="257"/>
    </row>
    <row r="1587" spans="1:7" ht="15.05">
      <c r="A1587" s="126"/>
      <c r="B1587" s="256"/>
      <c r="C1587" s="95"/>
      <c r="D1587" s="95"/>
      <c r="E1587" s="95"/>
      <c r="F1587" s="95"/>
      <c r="G1587" s="257"/>
    </row>
    <row r="1588" spans="1:7" ht="15.05">
      <c r="A1588" s="126"/>
      <c r="B1588" s="256"/>
      <c r="C1588" s="95"/>
      <c r="D1588" s="95"/>
      <c r="E1588" s="95"/>
      <c r="F1588" s="95"/>
      <c r="G1588" s="257"/>
    </row>
    <row r="1589" spans="1:7" ht="15.05">
      <c r="A1589" s="126"/>
      <c r="B1589" s="256"/>
      <c r="C1589" s="95"/>
      <c r="D1589" s="95"/>
      <c r="E1589" s="95"/>
      <c r="F1589" s="95"/>
      <c r="G1589" s="257"/>
    </row>
    <row r="1590" spans="1:7" ht="15.05">
      <c r="A1590" s="126"/>
      <c r="B1590" s="256"/>
      <c r="C1590" s="95"/>
      <c r="D1590" s="95"/>
      <c r="E1590" s="95"/>
      <c r="F1590" s="95"/>
      <c r="G1590" s="257"/>
    </row>
    <row r="1591" spans="1:7" ht="15.05">
      <c r="A1591" s="126"/>
      <c r="B1591" s="256"/>
      <c r="C1591" s="95"/>
      <c r="D1591" s="95"/>
      <c r="E1591" s="95"/>
      <c r="F1591" s="95"/>
      <c r="G1591" s="257"/>
    </row>
    <row r="1592" spans="1:7" ht="15.05">
      <c r="A1592" s="126"/>
      <c r="B1592" s="256"/>
      <c r="C1592" s="95"/>
      <c r="D1592" s="95"/>
      <c r="E1592" s="95"/>
      <c r="F1592" s="95"/>
      <c r="G1592" s="257"/>
    </row>
    <row r="1593" spans="1:7" ht="15.05">
      <c r="A1593" s="126"/>
      <c r="B1593" s="256"/>
      <c r="C1593" s="95"/>
      <c r="D1593" s="95"/>
      <c r="E1593" s="95"/>
      <c r="F1593" s="95"/>
      <c r="G1593" s="257"/>
    </row>
    <row r="1594" spans="1:7" ht="15.05">
      <c r="A1594" s="126"/>
      <c r="B1594" s="256"/>
      <c r="C1594" s="95"/>
      <c r="D1594" s="95"/>
      <c r="E1594" s="95"/>
      <c r="F1594" s="95"/>
      <c r="G1594" s="257"/>
    </row>
    <row r="1595" spans="1:7" ht="15.05">
      <c r="A1595" s="126"/>
      <c r="B1595" s="256"/>
      <c r="C1595" s="95"/>
      <c r="D1595" s="95"/>
      <c r="E1595" s="95"/>
      <c r="F1595" s="95"/>
      <c r="G1595" s="257"/>
    </row>
    <row r="1596" spans="1:7" ht="15.05">
      <c r="A1596" s="126"/>
      <c r="B1596" s="256"/>
      <c r="C1596" s="95"/>
      <c r="D1596" s="95"/>
      <c r="E1596" s="95"/>
      <c r="F1596" s="95"/>
      <c r="G1596" s="257"/>
    </row>
    <row r="1597" spans="1:7" ht="15.05">
      <c r="A1597" s="126"/>
      <c r="B1597" s="256"/>
      <c r="C1597" s="95"/>
      <c r="D1597" s="95"/>
      <c r="E1597" s="95"/>
      <c r="F1597" s="95"/>
      <c r="G1597" s="257"/>
    </row>
    <row r="1598" spans="1:7" ht="15.05">
      <c r="A1598" s="126"/>
      <c r="B1598" s="256"/>
      <c r="C1598" s="95"/>
      <c r="D1598" s="95"/>
      <c r="E1598" s="95"/>
      <c r="F1598" s="95"/>
      <c r="G1598" s="257"/>
    </row>
    <row r="1599" spans="1:7" ht="15.05">
      <c r="A1599" s="126"/>
      <c r="B1599" s="256"/>
      <c r="C1599" s="95"/>
      <c r="D1599" s="95"/>
      <c r="E1599" s="95"/>
      <c r="F1599" s="95"/>
      <c r="G1599" s="257"/>
    </row>
    <row r="1600" spans="1:7" ht="15.05">
      <c r="A1600" s="126"/>
      <c r="B1600" s="256"/>
      <c r="C1600" s="95"/>
      <c r="D1600" s="95"/>
      <c r="E1600" s="95"/>
      <c r="F1600" s="95"/>
      <c r="G1600" s="257"/>
    </row>
    <row r="1601" spans="1:7" ht="15.05">
      <c r="A1601" s="126"/>
      <c r="B1601" s="256"/>
      <c r="C1601" s="95"/>
      <c r="D1601" s="95"/>
      <c r="E1601" s="95"/>
      <c r="F1601" s="95"/>
      <c r="G1601" s="257"/>
    </row>
    <row r="1602" spans="1:7" ht="15.05">
      <c r="A1602" s="126"/>
      <c r="B1602" s="256"/>
      <c r="C1602" s="95"/>
      <c r="D1602" s="95"/>
      <c r="E1602" s="95"/>
      <c r="F1602" s="95"/>
      <c r="G1602" s="257"/>
    </row>
    <row r="1603" spans="1:7" ht="15.05">
      <c r="A1603" s="126"/>
      <c r="B1603" s="256"/>
      <c r="C1603" s="95"/>
      <c r="D1603" s="95"/>
      <c r="E1603" s="95"/>
      <c r="F1603" s="95"/>
      <c r="G1603" s="257"/>
    </row>
    <row r="1604" spans="1:7" ht="15.05">
      <c r="A1604" s="126"/>
      <c r="B1604" s="256"/>
      <c r="C1604" s="95"/>
      <c r="D1604" s="95"/>
      <c r="E1604" s="95"/>
      <c r="F1604" s="95"/>
      <c r="G1604" s="257"/>
    </row>
    <row r="1605" spans="1:7" ht="15.05">
      <c r="A1605" s="126"/>
      <c r="B1605" s="256"/>
      <c r="C1605" s="95"/>
      <c r="D1605" s="95"/>
      <c r="E1605" s="95"/>
      <c r="F1605" s="95"/>
      <c r="G1605" s="257"/>
    </row>
    <row r="1606" spans="1:7" ht="15.05">
      <c r="A1606" s="126"/>
      <c r="B1606" s="256"/>
      <c r="C1606" s="95"/>
      <c r="D1606" s="95"/>
      <c r="E1606" s="95"/>
      <c r="F1606" s="95"/>
      <c r="G1606" s="257"/>
    </row>
    <row r="1607" spans="1:7" ht="15.05">
      <c r="A1607" s="126"/>
      <c r="B1607" s="256"/>
      <c r="C1607" s="95"/>
      <c r="D1607" s="95"/>
      <c r="E1607" s="95"/>
      <c r="F1607" s="95"/>
      <c r="G1607" s="257"/>
    </row>
    <row r="1608" spans="1:7" ht="15.05">
      <c r="A1608" s="126"/>
      <c r="B1608" s="256"/>
      <c r="C1608" s="95"/>
      <c r="D1608" s="95"/>
      <c r="E1608" s="95"/>
      <c r="F1608" s="95"/>
      <c r="G1608" s="257"/>
    </row>
    <row r="1609" spans="1:7" ht="15.05">
      <c r="A1609" s="126"/>
      <c r="B1609" s="256"/>
      <c r="C1609" s="95"/>
      <c r="D1609" s="95"/>
      <c r="E1609" s="95"/>
      <c r="F1609" s="95"/>
      <c r="G1609" s="257"/>
    </row>
    <row r="1610" spans="1:7" ht="15.05">
      <c r="A1610" s="126"/>
      <c r="B1610" s="256"/>
      <c r="C1610" s="95"/>
      <c r="D1610" s="95"/>
      <c r="E1610" s="95"/>
      <c r="F1610" s="95"/>
      <c r="G1610" s="257"/>
    </row>
    <row r="1611" spans="1:7" ht="15.05">
      <c r="A1611" s="126"/>
      <c r="B1611" s="256"/>
      <c r="C1611" s="95"/>
      <c r="D1611" s="95"/>
      <c r="E1611" s="95"/>
      <c r="F1611" s="95"/>
      <c r="G1611" s="257"/>
    </row>
    <row r="1612" spans="1:7" ht="15.05">
      <c r="A1612" s="126"/>
      <c r="B1612" s="256"/>
      <c r="C1612" s="95"/>
      <c r="D1612" s="95"/>
      <c r="E1612" s="95"/>
      <c r="F1612" s="95"/>
      <c r="G1612" s="257"/>
    </row>
    <row r="1613" spans="1:7" ht="15.05">
      <c r="A1613" s="126"/>
      <c r="B1613" s="256"/>
      <c r="C1613" s="95"/>
      <c r="D1613" s="95"/>
      <c r="E1613" s="95"/>
      <c r="F1613" s="95"/>
      <c r="G1613" s="257"/>
    </row>
    <row r="1614" spans="1:7" ht="15.05">
      <c r="A1614" s="126"/>
      <c r="B1614" s="256"/>
      <c r="C1614" s="95"/>
      <c r="D1614" s="95"/>
      <c r="E1614" s="95"/>
      <c r="F1614" s="95"/>
      <c r="G1614" s="257"/>
    </row>
    <row r="1615" spans="1:7" ht="15.05">
      <c r="A1615" s="126"/>
      <c r="B1615" s="256"/>
      <c r="C1615" s="95"/>
      <c r="D1615" s="95"/>
      <c r="E1615" s="95"/>
      <c r="F1615" s="95"/>
      <c r="G1615" s="257"/>
    </row>
    <row r="1616" spans="1:7" ht="15.05">
      <c r="A1616" s="126"/>
      <c r="B1616" s="256"/>
      <c r="C1616" s="95"/>
      <c r="D1616" s="95"/>
      <c r="E1616" s="95"/>
      <c r="F1616" s="95"/>
      <c r="G1616" s="257"/>
    </row>
    <row r="1617" spans="1:7" ht="15.05">
      <c r="A1617" s="126"/>
      <c r="B1617" s="256"/>
      <c r="C1617" s="95"/>
      <c r="D1617" s="95"/>
      <c r="E1617" s="95"/>
      <c r="F1617" s="95"/>
      <c r="G1617" s="257"/>
    </row>
    <row r="1618" spans="1:7" ht="15.05">
      <c r="A1618" s="126"/>
      <c r="B1618" s="256"/>
      <c r="C1618" s="95"/>
      <c r="D1618" s="95"/>
      <c r="E1618" s="95"/>
      <c r="F1618" s="95"/>
      <c r="G1618" s="257"/>
    </row>
    <row r="1619" spans="1:7" ht="15.05">
      <c r="A1619" s="126"/>
      <c r="B1619" s="256"/>
      <c r="C1619" s="95"/>
      <c r="D1619" s="95"/>
      <c r="E1619" s="95"/>
      <c r="F1619" s="95"/>
      <c r="G1619" s="257"/>
    </row>
    <row r="1620" spans="1:7" ht="15.05">
      <c r="A1620" s="126"/>
      <c r="B1620" s="256"/>
      <c r="C1620" s="95"/>
      <c r="D1620" s="95"/>
      <c r="E1620" s="95"/>
      <c r="F1620" s="95"/>
      <c r="G1620" s="257"/>
    </row>
    <row r="1621" spans="1:7" ht="15.05">
      <c r="A1621" s="126"/>
      <c r="B1621" s="256"/>
      <c r="C1621" s="95"/>
      <c r="D1621" s="95"/>
      <c r="E1621" s="95"/>
      <c r="F1621" s="95"/>
      <c r="G1621" s="257"/>
    </row>
    <row r="1622" spans="1:7" ht="15.05">
      <c r="A1622" s="126"/>
      <c r="B1622" s="256"/>
      <c r="C1622" s="95"/>
      <c r="D1622" s="95"/>
      <c r="E1622" s="95"/>
      <c r="F1622" s="95"/>
      <c r="G1622" s="257"/>
    </row>
    <row r="1623" spans="1:7" ht="15.05">
      <c r="A1623" s="126"/>
      <c r="B1623" s="256"/>
      <c r="C1623" s="95"/>
      <c r="D1623" s="95"/>
      <c r="E1623" s="95"/>
      <c r="F1623" s="95"/>
      <c r="G1623" s="257"/>
    </row>
    <row r="1624" spans="1:7" ht="15.05">
      <c r="A1624" s="126"/>
      <c r="B1624" s="256"/>
      <c r="C1624" s="95"/>
      <c r="D1624" s="95"/>
      <c r="E1624" s="95"/>
      <c r="F1624" s="95"/>
      <c r="G1624" s="257"/>
    </row>
    <row r="1625" spans="1:7" ht="15.05">
      <c r="A1625" s="126"/>
      <c r="B1625" s="256"/>
      <c r="C1625" s="95"/>
      <c r="D1625" s="95"/>
      <c r="E1625" s="95"/>
      <c r="F1625" s="95"/>
      <c r="G1625" s="257"/>
    </row>
    <row r="1626" spans="1:7" ht="15.05">
      <c r="A1626" s="126"/>
      <c r="B1626" s="256"/>
      <c r="C1626" s="95"/>
      <c r="D1626" s="95"/>
      <c r="E1626" s="95"/>
      <c r="F1626" s="95"/>
      <c r="G1626" s="257"/>
    </row>
    <row r="1627" spans="1:7" ht="15.05">
      <c r="A1627" s="126"/>
      <c r="B1627" s="256"/>
      <c r="C1627" s="95"/>
      <c r="D1627" s="95"/>
      <c r="E1627" s="95"/>
      <c r="F1627" s="95"/>
      <c r="G1627" s="257"/>
    </row>
    <row r="1628" spans="1:7" ht="15.05">
      <c r="A1628" s="126"/>
      <c r="B1628" s="256"/>
      <c r="C1628" s="95"/>
      <c r="D1628" s="95"/>
      <c r="E1628" s="95"/>
      <c r="F1628" s="95"/>
      <c r="G1628" s="257"/>
    </row>
    <row r="1629" spans="1:7" ht="15.05">
      <c r="A1629" s="126"/>
      <c r="B1629" s="256"/>
      <c r="C1629" s="95"/>
      <c r="D1629" s="95"/>
      <c r="E1629" s="95"/>
      <c r="F1629" s="95"/>
      <c r="G1629" s="257"/>
    </row>
    <row r="1630" spans="1:7" ht="15.05">
      <c r="A1630" s="126"/>
      <c r="B1630" s="256"/>
      <c r="C1630" s="95"/>
      <c r="D1630" s="95"/>
      <c r="E1630" s="95"/>
      <c r="F1630" s="95"/>
      <c r="G1630" s="257"/>
    </row>
    <row r="1631" spans="1:7" ht="15.05">
      <c r="A1631" s="126"/>
      <c r="B1631" s="256"/>
      <c r="C1631" s="95"/>
      <c r="D1631" s="95"/>
      <c r="E1631" s="95"/>
      <c r="F1631" s="95"/>
      <c r="G1631" s="257"/>
    </row>
    <row r="1632" spans="1:7" ht="15.05">
      <c r="A1632" s="126"/>
      <c r="B1632" s="256"/>
      <c r="C1632" s="95"/>
      <c r="D1632" s="95"/>
      <c r="E1632" s="95"/>
      <c r="F1632" s="95"/>
      <c r="G1632" s="257"/>
    </row>
    <row r="1633" spans="1:7" ht="15.05">
      <c r="A1633" s="126"/>
      <c r="B1633" s="256"/>
      <c r="C1633" s="95"/>
      <c r="D1633" s="95"/>
      <c r="E1633" s="95"/>
      <c r="F1633" s="95"/>
      <c r="G1633" s="257"/>
    </row>
    <row r="1634" spans="1:7" ht="15.05">
      <c r="A1634" s="126"/>
      <c r="B1634" s="256"/>
      <c r="C1634" s="95"/>
      <c r="D1634" s="95"/>
      <c r="E1634" s="95"/>
      <c r="F1634" s="95"/>
      <c r="G1634" s="257"/>
    </row>
    <row r="1635" spans="1:7" ht="15.05">
      <c r="A1635" s="126"/>
      <c r="B1635" s="256"/>
      <c r="C1635" s="95"/>
      <c r="D1635" s="95"/>
      <c r="E1635" s="95"/>
      <c r="F1635" s="95"/>
      <c r="G1635" s="257"/>
    </row>
    <row r="1636" spans="1:7" ht="15.05">
      <c r="A1636" s="126"/>
      <c r="B1636" s="256"/>
      <c r="C1636" s="95"/>
      <c r="D1636" s="95"/>
      <c r="E1636" s="95"/>
      <c r="F1636" s="95"/>
      <c r="G1636" s="257"/>
    </row>
    <row r="1637" spans="1:7" ht="15.05">
      <c r="A1637" s="126"/>
      <c r="B1637" s="256"/>
      <c r="C1637" s="95"/>
      <c r="D1637" s="95"/>
      <c r="E1637" s="95"/>
      <c r="F1637" s="95"/>
      <c r="G1637" s="257"/>
    </row>
    <row r="1638" spans="1:7" ht="15.05">
      <c r="A1638" s="126"/>
      <c r="B1638" s="256"/>
      <c r="C1638" s="95"/>
      <c r="D1638" s="95"/>
      <c r="E1638" s="95"/>
      <c r="F1638" s="95"/>
      <c r="G1638" s="257"/>
    </row>
    <row r="1639" spans="1:7" ht="15.05">
      <c r="A1639" s="126"/>
      <c r="B1639" s="256"/>
      <c r="C1639" s="95"/>
      <c r="D1639" s="95"/>
      <c r="E1639" s="95"/>
      <c r="F1639" s="95"/>
      <c r="G1639" s="257"/>
    </row>
    <row r="1640" spans="1:7" ht="15.05">
      <c r="A1640" s="126"/>
      <c r="B1640" s="256"/>
      <c r="C1640" s="95"/>
      <c r="D1640" s="95"/>
      <c r="E1640" s="95"/>
      <c r="F1640" s="95"/>
      <c r="G1640" s="257"/>
    </row>
    <row r="1641" spans="1:7" ht="15.05">
      <c r="A1641" s="126"/>
      <c r="B1641" s="256"/>
      <c r="C1641" s="95"/>
      <c r="D1641" s="95"/>
      <c r="E1641" s="95"/>
      <c r="F1641" s="95"/>
      <c r="G1641" s="257"/>
    </row>
    <row r="1642" spans="1:7" ht="15.05">
      <c r="A1642" s="126"/>
      <c r="B1642" s="256"/>
      <c r="C1642" s="95"/>
      <c r="D1642" s="95"/>
      <c r="E1642" s="95"/>
      <c r="F1642" s="95"/>
      <c r="G1642" s="257"/>
    </row>
    <row r="1643" spans="1:7" ht="15.05">
      <c r="A1643" s="126"/>
      <c r="B1643" s="256"/>
      <c r="C1643" s="95"/>
      <c r="D1643" s="95"/>
      <c r="E1643" s="95"/>
      <c r="F1643" s="95"/>
      <c r="G1643" s="257"/>
    </row>
    <row r="1644" spans="1:7" ht="15.05">
      <c r="A1644" s="126"/>
      <c r="B1644" s="256"/>
      <c r="C1644" s="95"/>
      <c r="D1644" s="95"/>
      <c r="E1644" s="95"/>
      <c r="F1644" s="95"/>
      <c r="G1644" s="257"/>
    </row>
    <row r="1645" spans="1:7" ht="15.05">
      <c r="A1645" s="126"/>
      <c r="B1645" s="256"/>
      <c r="C1645" s="95"/>
      <c r="D1645" s="95"/>
      <c r="E1645" s="95"/>
      <c r="F1645" s="95"/>
      <c r="G1645" s="257"/>
    </row>
    <row r="1646" spans="1:7" ht="15.05">
      <c r="A1646" s="126"/>
      <c r="B1646" s="256"/>
      <c r="C1646" s="95"/>
      <c r="D1646" s="95"/>
      <c r="E1646" s="95"/>
      <c r="F1646" s="95"/>
      <c r="G1646" s="257"/>
    </row>
    <row r="1647" spans="1:7" ht="15.05">
      <c r="A1647" s="126"/>
      <c r="B1647" s="256"/>
      <c r="C1647" s="95"/>
      <c r="D1647" s="95"/>
      <c r="E1647" s="95"/>
      <c r="F1647" s="95"/>
      <c r="G1647" s="257"/>
    </row>
    <row r="1648" spans="1:7" ht="15.05">
      <c r="A1648" s="126"/>
      <c r="B1648" s="256"/>
      <c r="C1648" s="95"/>
      <c r="D1648" s="95"/>
      <c r="E1648" s="95"/>
      <c r="F1648" s="95"/>
      <c r="G1648" s="257"/>
    </row>
    <row r="1649" spans="1:7" ht="15.05">
      <c r="A1649" s="126"/>
      <c r="B1649" s="256"/>
      <c r="C1649" s="95"/>
      <c r="D1649" s="95"/>
      <c r="E1649" s="95"/>
      <c r="F1649" s="95"/>
      <c r="G1649" s="257"/>
    </row>
    <row r="1650" spans="1:7" ht="15.05">
      <c r="A1650" s="126"/>
      <c r="B1650" s="256"/>
      <c r="C1650" s="95"/>
      <c r="D1650" s="95"/>
      <c r="E1650" s="95"/>
      <c r="F1650" s="95"/>
      <c r="G1650" s="257"/>
    </row>
    <row r="1651" spans="1:7" ht="15.05">
      <c r="A1651" s="126"/>
      <c r="B1651" s="256"/>
      <c r="C1651" s="95"/>
      <c r="D1651" s="95"/>
      <c r="E1651" s="95"/>
      <c r="F1651" s="95"/>
      <c r="G1651" s="257"/>
    </row>
    <row r="1652" spans="1:7" ht="15.05">
      <c r="A1652" s="126"/>
      <c r="B1652" s="256"/>
      <c r="C1652" s="95"/>
      <c r="D1652" s="95"/>
      <c r="E1652" s="95"/>
      <c r="F1652" s="95"/>
      <c r="G1652" s="257"/>
    </row>
    <row r="1653" spans="1:7" ht="15.05">
      <c r="A1653" s="126"/>
      <c r="B1653" s="256"/>
      <c r="C1653" s="95"/>
      <c r="D1653" s="95"/>
      <c r="E1653" s="95"/>
      <c r="F1653" s="95"/>
      <c r="G1653" s="257"/>
    </row>
    <row r="1654" spans="1:7" ht="15.05">
      <c r="A1654" s="126"/>
      <c r="B1654" s="256"/>
      <c r="C1654" s="95"/>
      <c r="D1654" s="95"/>
      <c r="E1654" s="95"/>
      <c r="F1654" s="95"/>
      <c r="G1654" s="257"/>
    </row>
    <row r="1655" spans="1:7" ht="15.05">
      <c r="A1655" s="126"/>
      <c r="B1655" s="256"/>
      <c r="C1655" s="95"/>
      <c r="D1655" s="95"/>
      <c r="E1655" s="95"/>
      <c r="F1655" s="95"/>
      <c r="G1655" s="257"/>
    </row>
    <row r="1656" spans="1:7" ht="15.05">
      <c r="A1656" s="126"/>
      <c r="B1656" s="256"/>
      <c r="C1656" s="95"/>
      <c r="D1656" s="95"/>
      <c r="E1656" s="95"/>
      <c r="F1656" s="95"/>
      <c r="G1656" s="257"/>
    </row>
    <row r="1657" spans="1:7" ht="15.05">
      <c r="A1657" s="126"/>
      <c r="B1657" s="256"/>
      <c r="C1657" s="95"/>
      <c r="D1657" s="95"/>
      <c r="E1657" s="95"/>
      <c r="F1657" s="95"/>
      <c r="G1657" s="257"/>
    </row>
    <row r="1658" spans="1:7" ht="15.05">
      <c r="A1658" s="126"/>
      <c r="B1658" s="256"/>
      <c r="C1658" s="95"/>
      <c r="D1658" s="95"/>
      <c r="E1658" s="95"/>
      <c r="F1658" s="95"/>
      <c r="G1658" s="257"/>
    </row>
    <row r="1659" spans="1:7" ht="15.05">
      <c r="A1659" s="126"/>
      <c r="B1659" s="256"/>
      <c r="C1659" s="95"/>
      <c r="D1659" s="95"/>
      <c r="E1659" s="95"/>
      <c r="F1659" s="95"/>
      <c r="G1659" s="257"/>
    </row>
    <row r="1660" spans="1:7" ht="15.05">
      <c r="A1660" s="126"/>
      <c r="B1660" s="256"/>
      <c r="C1660" s="95"/>
      <c r="D1660" s="95"/>
      <c r="E1660" s="95"/>
      <c r="F1660" s="95"/>
      <c r="G1660" s="257"/>
    </row>
    <row r="1661" spans="1:7" ht="15.05">
      <c r="A1661" s="126"/>
      <c r="B1661" s="256"/>
      <c r="C1661" s="95"/>
      <c r="D1661" s="95"/>
      <c r="E1661" s="95"/>
      <c r="F1661" s="95"/>
      <c r="G1661" s="257"/>
    </row>
    <row r="1662" spans="1:7" ht="15.05">
      <c r="A1662" s="126"/>
      <c r="B1662" s="256"/>
      <c r="C1662" s="95"/>
      <c r="D1662" s="95"/>
      <c r="E1662" s="95"/>
      <c r="F1662" s="95"/>
      <c r="G1662" s="257"/>
    </row>
    <row r="1663" spans="1:7" ht="15.05">
      <c r="A1663" s="126"/>
      <c r="B1663" s="256"/>
      <c r="C1663" s="95"/>
      <c r="D1663" s="95"/>
      <c r="E1663" s="95"/>
      <c r="F1663" s="95"/>
      <c r="G1663" s="257"/>
    </row>
    <row r="1664" spans="1:7" ht="15.05">
      <c r="A1664" s="126"/>
      <c r="B1664" s="256"/>
      <c r="C1664" s="95"/>
      <c r="D1664" s="95"/>
      <c r="E1664" s="95"/>
      <c r="F1664" s="95"/>
      <c r="G1664" s="257"/>
    </row>
    <row r="1665" spans="1:7" ht="15.05">
      <c r="A1665" s="126"/>
      <c r="B1665" s="256"/>
      <c r="C1665" s="95"/>
      <c r="D1665" s="95"/>
      <c r="E1665" s="95"/>
      <c r="F1665" s="95"/>
      <c r="G1665" s="257"/>
    </row>
    <row r="1666" spans="1:7" ht="15.05">
      <c r="A1666" s="126"/>
      <c r="B1666" s="256"/>
      <c r="C1666" s="95"/>
      <c r="D1666" s="95"/>
      <c r="E1666" s="95"/>
      <c r="F1666" s="95"/>
      <c r="G1666" s="257"/>
    </row>
    <row r="1667" spans="1:7" ht="15.05">
      <c r="A1667" s="126"/>
      <c r="B1667" s="256"/>
      <c r="C1667" s="95"/>
      <c r="D1667" s="95"/>
      <c r="E1667" s="95"/>
      <c r="F1667" s="95"/>
      <c r="G1667" s="257"/>
    </row>
    <row r="1668" spans="1:7" ht="15.05">
      <c r="A1668" s="126"/>
      <c r="B1668" s="256"/>
      <c r="C1668" s="95"/>
      <c r="D1668" s="95"/>
      <c r="E1668" s="95"/>
      <c r="F1668" s="95"/>
      <c r="G1668" s="257"/>
    </row>
    <row r="1669" spans="1:7" ht="15.05">
      <c r="A1669" s="126"/>
      <c r="B1669" s="256"/>
      <c r="C1669" s="95"/>
      <c r="D1669" s="95"/>
      <c r="E1669" s="95"/>
      <c r="F1669" s="95"/>
      <c r="G1669" s="257"/>
    </row>
    <row r="1670" spans="1:7" ht="15.05">
      <c r="A1670" s="126"/>
      <c r="B1670" s="256"/>
      <c r="C1670" s="95"/>
      <c r="D1670" s="95"/>
      <c r="E1670" s="95"/>
      <c r="F1670" s="95"/>
      <c r="G1670" s="257"/>
    </row>
    <row r="1671" spans="1:7" ht="15.05">
      <c r="A1671" s="126"/>
      <c r="B1671" s="256"/>
      <c r="C1671" s="95"/>
      <c r="D1671" s="95"/>
      <c r="E1671" s="95"/>
      <c r="F1671" s="95"/>
      <c r="G1671" s="257"/>
    </row>
    <row r="1672" spans="1:7" ht="15.05">
      <c r="A1672" s="126"/>
      <c r="B1672" s="256"/>
      <c r="C1672" s="95"/>
      <c r="D1672" s="95"/>
      <c r="E1672" s="95"/>
      <c r="F1672" s="95"/>
      <c r="G1672" s="257"/>
    </row>
    <row r="1673" spans="1:7" ht="15.05">
      <c r="A1673" s="126"/>
      <c r="B1673" s="256"/>
      <c r="C1673" s="95"/>
      <c r="D1673" s="95"/>
      <c r="E1673" s="95"/>
      <c r="F1673" s="95"/>
      <c r="G1673" s="257"/>
    </row>
    <row r="1674" spans="1:7" ht="15.05">
      <c r="A1674" s="126"/>
      <c r="B1674" s="256"/>
      <c r="C1674" s="95"/>
      <c r="D1674" s="95"/>
      <c r="E1674" s="95"/>
      <c r="F1674" s="95"/>
      <c r="G1674" s="257"/>
    </row>
    <row r="1675" spans="1:7" ht="15.05">
      <c r="A1675" s="126"/>
      <c r="B1675" s="256"/>
      <c r="C1675" s="95"/>
      <c r="D1675" s="95"/>
      <c r="E1675" s="95"/>
      <c r="F1675" s="95"/>
      <c r="G1675" s="257"/>
    </row>
    <row r="1676" spans="1:7" ht="15.05">
      <c r="A1676" s="126"/>
      <c r="B1676" s="256"/>
      <c r="C1676" s="95"/>
      <c r="D1676" s="95"/>
      <c r="E1676" s="95"/>
      <c r="F1676" s="95"/>
      <c r="G1676" s="257"/>
    </row>
    <row r="1677" spans="1:7" ht="15.05">
      <c r="A1677" s="126"/>
      <c r="B1677" s="256"/>
      <c r="C1677" s="95"/>
      <c r="D1677" s="95"/>
      <c r="E1677" s="95"/>
      <c r="F1677" s="95"/>
      <c r="G1677" s="257"/>
    </row>
    <row r="1678" spans="1:7" ht="15.05">
      <c r="A1678" s="126"/>
      <c r="B1678" s="256"/>
      <c r="C1678" s="95"/>
      <c r="D1678" s="95"/>
      <c r="E1678" s="95"/>
      <c r="F1678" s="95"/>
      <c r="G1678" s="257"/>
    </row>
    <row r="1679" spans="1:7" ht="15.05">
      <c r="A1679" s="126"/>
      <c r="B1679" s="256"/>
      <c r="C1679" s="95"/>
      <c r="D1679" s="95"/>
      <c r="E1679" s="95"/>
      <c r="F1679" s="95"/>
      <c r="G1679" s="257"/>
    </row>
    <row r="1680" spans="1:7" ht="15.05">
      <c r="A1680" s="126"/>
      <c r="B1680" s="256"/>
      <c r="C1680" s="95"/>
      <c r="D1680" s="95"/>
      <c r="E1680" s="95"/>
      <c r="F1680" s="95"/>
      <c r="G1680" s="257"/>
    </row>
    <row r="1681" spans="1:7" ht="15.05">
      <c r="A1681" s="126"/>
      <c r="B1681" s="256"/>
      <c r="C1681" s="95"/>
      <c r="D1681" s="95"/>
      <c r="E1681" s="95"/>
      <c r="F1681" s="95"/>
      <c r="G1681" s="257"/>
    </row>
    <row r="1682" spans="1:7" ht="15.05">
      <c r="A1682" s="126"/>
      <c r="B1682" s="256"/>
      <c r="C1682" s="95"/>
      <c r="D1682" s="95"/>
      <c r="E1682" s="95"/>
      <c r="F1682" s="95"/>
      <c r="G1682" s="257"/>
    </row>
    <row r="1683" spans="1:7" ht="15.05">
      <c r="A1683" s="126"/>
      <c r="B1683" s="256"/>
      <c r="C1683" s="95"/>
      <c r="D1683" s="95"/>
      <c r="E1683" s="95"/>
      <c r="F1683" s="95"/>
      <c r="G1683" s="257"/>
    </row>
    <row r="1684" spans="1:7" ht="15.05">
      <c r="A1684" s="126"/>
      <c r="B1684" s="256"/>
      <c r="C1684" s="95"/>
      <c r="D1684" s="95"/>
      <c r="E1684" s="95"/>
      <c r="F1684" s="95"/>
      <c r="G1684" s="257"/>
    </row>
    <row r="1685" spans="1:7" ht="15.05">
      <c r="A1685" s="126"/>
      <c r="B1685" s="256"/>
      <c r="C1685" s="95"/>
      <c r="D1685" s="95"/>
      <c r="E1685" s="95"/>
      <c r="F1685" s="95"/>
      <c r="G1685" s="257"/>
    </row>
    <row r="1686" spans="1:7" ht="15.05">
      <c r="A1686" s="126"/>
      <c r="B1686" s="256"/>
      <c r="C1686" s="95"/>
      <c r="D1686" s="95"/>
      <c r="E1686" s="95"/>
      <c r="F1686" s="95"/>
      <c r="G1686" s="257"/>
    </row>
    <row r="1687" spans="1:7" ht="15.05">
      <c r="A1687" s="126"/>
      <c r="B1687" s="256"/>
      <c r="C1687" s="95"/>
      <c r="D1687" s="95"/>
      <c r="E1687" s="95"/>
      <c r="F1687" s="95"/>
      <c r="G1687" s="257"/>
    </row>
    <row r="1688" spans="1:7" ht="15.05">
      <c r="A1688" s="126"/>
      <c r="B1688" s="256"/>
      <c r="C1688" s="95"/>
      <c r="D1688" s="95"/>
      <c r="E1688" s="95"/>
      <c r="F1688" s="95"/>
      <c r="G1688" s="257"/>
    </row>
    <row r="1689" spans="1:7" ht="15.05">
      <c r="A1689" s="126"/>
      <c r="B1689" s="256"/>
      <c r="C1689" s="95"/>
      <c r="D1689" s="95"/>
      <c r="E1689" s="95"/>
      <c r="F1689" s="95"/>
      <c r="G1689" s="257"/>
    </row>
    <row r="1690" spans="1:7" ht="15.05">
      <c r="A1690" s="126"/>
      <c r="B1690" s="256"/>
      <c r="C1690" s="95"/>
      <c r="D1690" s="95"/>
      <c r="E1690" s="95"/>
      <c r="F1690" s="95"/>
      <c r="G1690" s="257"/>
    </row>
    <row r="1691" spans="1:7" ht="15.05">
      <c r="A1691" s="126"/>
      <c r="B1691" s="256"/>
      <c r="C1691" s="95"/>
      <c r="D1691" s="95"/>
      <c r="E1691" s="95"/>
      <c r="F1691" s="95"/>
      <c r="G1691" s="257"/>
    </row>
    <row r="1692" spans="1:7" ht="15.05">
      <c r="A1692" s="126"/>
      <c r="B1692" s="256"/>
      <c r="C1692" s="95"/>
      <c r="D1692" s="95"/>
      <c r="E1692" s="95"/>
      <c r="F1692" s="95"/>
      <c r="G1692" s="257"/>
    </row>
    <row r="1693" spans="1:7" ht="15.05">
      <c r="A1693" s="126"/>
      <c r="B1693" s="256"/>
      <c r="C1693" s="95"/>
      <c r="D1693" s="95"/>
      <c r="E1693" s="95"/>
      <c r="F1693" s="95"/>
      <c r="G1693" s="257"/>
    </row>
    <row r="1694" spans="1:7" ht="15.05">
      <c r="A1694" s="126"/>
      <c r="B1694" s="256"/>
      <c r="C1694" s="95"/>
      <c r="D1694" s="95"/>
      <c r="E1694" s="95"/>
      <c r="F1694" s="95"/>
      <c r="G1694" s="257"/>
    </row>
    <row r="1695" spans="1:7" ht="15.05">
      <c r="A1695" s="126"/>
      <c r="B1695" s="256"/>
      <c r="C1695" s="95"/>
      <c r="D1695" s="95"/>
      <c r="E1695" s="95"/>
      <c r="F1695" s="95"/>
      <c r="G1695" s="257"/>
    </row>
    <row r="1696" spans="1:7" ht="15.05">
      <c r="A1696" s="126"/>
      <c r="B1696" s="256"/>
      <c r="C1696" s="95"/>
      <c r="D1696" s="95"/>
      <c r="E1696" s="95"/>
      <c r="F1696" s="95"/>
      <c r="G1696" s="257"/>
    </row>
    <row r="1697" spans="1:7" ht="15.05">
      <c r="A1697" s="126"/>
      <c r="B1697" s="256"/>
      <c r="C1697" s="95"/>
      <c r="D1697" s="95"/>
      <c r="E1697" s="95"/>
      <c r="F1697" s="95"/>
      <c r="G1697" s="257"/>
    </row>
    <row r="1698" spans="1:7" ht="15.05">
      <c r="A1698" s="126"/>
      <c r="B1698" s="256"/>
      <c r="C1698" s="95"/>
      <c r="D1698" s="95"/>
      <c r="E1698" s="95"/>
      <c r="F1698" s="95"/>
      <c r="G1698" s="257"/>
    </row>
    <row r="1699" spans="1:7" ht="15.05">
      <c r="A1699" s="126"/>
      <c r="B1699" s="256"/>
      <c r="C1699" s="95"/>
      <c r="D1699" s="95"/>
      <c r="E1699" s="95"/>
      <c r="F1699" s="95"/>
      <c r="G1699" s="257"/>
    </row>
    <row r="1700" spans="1:7" ht="15.05">
      <c r="A1700" s="126"/>
      <c r="B1700" s="256"/>
      <c r="C1700" s="95"/>
      <c r="D1700" s="95"/>
      <c r="E1700" s="95"/>
      <c r="F1700" s="95"/>
      <c r="G1700" s="257"/>
    </row>
    <row r="1701" spans="1:7" ht="15.05">
      <c r="A1701" s="126"/>
      <c r="B1701" s="256"/>
      <c r="C1701" s="95"/>
      <c r="D1701" s="95"/>
      <c r="E1701" s="95"/>
      <c r="F1701" s="95"/>
      <c r="G1701" s="257"/>
    </row>
    <row r="1702" spans="1:7" ht="15.05">
      <c r="A1702" s="126"/>
      <c r="B1702" s="256"/>
      <c r="C1702" s="95"/>
      <c r="D1702" s="95"/>
      <c r="E1702" s="95"/>
      <c r="F1702" s="95"/>
      <c r="G1702" s="257"/>
    </row>
    <row r="1703" spans="1:7" ht="15.05">
      <c r="A1703" s="126"/>
      <c r="B1703" s="256"/>
      <c r="C1703" s="95"/>
      <c r="D1703" s="95"/>
      <c r="E1703" s="95"/>
      <c r="F1703" s="95"/>
      <c r="G1703" s="257"/>
    </row>
    <row r="1704" spans="1:7" ht="15.05">
      <c r="A1704" s="126"/>
      <c r="B1704" s="256"/>
      <c r="C1704" s="95"/>
      <c r="D1704" s="95"/>
      <c r="E1704" s="95"/>
      <c r="F1704" s="95"/>
      <c r="G1704" s="257"/>
    </row>
    <row r="1705" spans="1:7" ht="15.05">
      <c r="A1705" s="126"/>
      <c r="B1705" s="256"/>
      <c r="C1705" s="95"/>
      <c r="D1705" s="95"/>
      <c r="E1705" s="95"/>
      <c r="F1705" s="95"/>
      <c r="G1705" s="257"/>
    </row>
    <row r="1706" spans="1:7" ht="15.05">
      <c r="A1706" s="126"/>
      <c r="B1706" s="256"/>
      <c r="C1706" s="95"/>
      <c r="D1706" s="95"/>
      <c r="E1706" s="95"/>
      <c r="F1706" s="95"/>
      <c r="G1706" s="257"/>
    </row>
    <row r="1707" spans="1:7" ht="15.05">
      <c r="A1707" s="126"/>
      <c r="B1707" s="256"/>
      <c r="C1707" s="95"/>
      <c r="D1707" s="95"/>
      <c r="E1707" s="95"/>
      <c r="F1707" s="95"/>
      <c r="G1707" s="257"/>
    </row>
    <row r="1708" spans="1:7" ht="15.05">
      <c r="A1708" s="126"/>
      <c r="B1708" s="256"/>
      <c r="C1708" s="95"/>
      <c r="D1708" s="95"/>
      <c r="E1708" s="95"/>
      <c r="F1708" s="95"/>
      <c r="G1708" s="257"/>
    </row>
    <row r="1709" spans="1:7" ht="15.05">
      <c r="A1709" s="126"/>
      <c r="B1709" s="256"/>
      <c r="C1709" s="95"/>
      <c r="D1709" s="95"/>
      <c r="E1709" s="95"/>
      <c r="F1709" s="95"/>
      <c r="G1709" s="257"/>
    </row>
    <row r="1710" spans="1:7" ht="15.05">
      <c r="A1710" s="126"/>
      <c r="B1710" s="256"/>
      <c r="C1710" s="95"/>
      <c r="D1710" s="95"/>
      <c r="E1710" s="95"/>
      <c r="F1710" s="95"/>
      <c r="G1710" s="257"/>
    </row>
    <row r="1711" spans="1:7" ht="15.05">
      <c r="A1711" s="126"/>
      <c r="B1711" s="256"/>
      <c r="C1711" s="95"/>
      <c r="D1711" s="95"/>
      <c r="E1711" s="95"/>
      <c r="F1711" s="95"/>
      <c r="G1711" s="257"/>
    </row>
    <row r="1712" spans="1:7" ht="15.05">
      <c r="A1712" s="126"/>
      <c r="B1712" s="256"/>
      <c r="C1712" s="95"/>
      <c r="D1712" s="95"/>
      <c r="E1712" s="95"/>
      <c r="F1712" s="95"/>
      <c r="G1712" s="257"/>
    </row>
    <row r="1713" spans="1:7" ht="15.05">
      <c r="A1713" s="126"/>
      <c r="B1713" s="256"/>
      <c r="C1713" s="95"/>
      <c r="D1713" s="95"/>
      <c r="E1713" s="95"/>
      <c r="F1713" s="95"/>
      <c r="G1713" s="257"/>
    </row>
    <row r="1714" spans="1:7" ht="15.05">
      <c r="A1714" s="126"/>
      <c r="B1714" s="256"/>
      <c r="C1714" s="95"/>
      <c r="D1714" s="95"/>
      <c r="E1714" s="95"/>
      <c r="F1714" s="95"/>
      <c r="G1714" s="257"/>
    </row>
    <row r="1715" spans="1:7" ht="15.05">
      <c r="A1715" s="126"/>
      <c r="B1715" s="256"/>
      <c r="C1715" s="95"/>
      <c r="D1715" s="95"/>
      <c r="E1715" s="95"/>
      <c r="F1715" s="95"/>
      <c r="G1715" s="257"/>
    </row>
    <row r="1716" spans="1:7" ht="15.05">
      <c r="A1716" s="126"/>
      <c r="B1716" s="256"/>
      <c r="C1716" s="95"/>
      <c r="D1716" s="95"/>
      <c r="E1716" s="95"/>
      <c r="F1716" s="95"/>
      <c r="G1716" s="257"/>
    </row>
    <row r="1717" spans="1:7" ht="15.05">
      <c r="A1717" s="126"/>
      <c r="B1717" s="256"/>
      <c r="C1717" s="95"/>
      <c r="D1717" s="95"/>
      <c r="E1717" s="95"/>
      <c r="F1717" s="95"/>
      <c r="G1717" s="257"/>
    </row>
    <row r="1718" spans="1:7" ht="15.05">
      <c r="A1718" s="126"/>
      <c r="B1718" s="256"/>
      <c r="C1718" s="95"/>
      <c r="D1718" s="95"/>
      <c r="E1718" s="95"/>
      <c r="F1718" s="95"/>
      <c r="G1718" s="257"/>
    </row>
    <row r="1719" spans="1:7" ht="15.05">
      <c r="A1719" s="126"/>
      <c r="B1719" s="256"/>
      <c r="C1719" s="95"/>
      <c r="D1719" s="95"/>
      <c r="E1719" s="95"/>
      <c r="F1719" s="95"/>
      <c r="G1719" s="257"/>
    </row>
    <row r="1720" spans="1:7" ht="15.05">
      <c r="A1720" s="126"/>
      <c r="B1720" s="256"/>
      <c r="C1720" s="95"/>
      <c r="D1720" s="95"/>
      <c r="E1720" s="95"/>
      <c r="F1720" s="95"/>
      <c r="G1720" s="257"/>
    </row>
    <row r="1721" spans="1:7" ht="15.05">
      <c r="A1721" s="126"/>
      <c r="B1721" s="256"/>
      <c r="C1721" s="95"/>
      <c r="D1721" s="95"/>
      <c r="E1721" s="95"/>
      <c r="F1721" s="95"/>
      <c r="G1721" s="257"/>
    </row>
    <row r="1722" spans="1:7" ht="15.05">
      <c r="A1722" s="126"/>
      <c r="B1722" s="256"/>
      <c r="C1722" s="95"/>
      <c r="D1722" s="95"/>
      <c r="E1722" s="95"/>
      <c r="F1722" s="95"/>
      <c r="G1722" s="257"/>
    </row>
    <row r="1723" spans="1:7" ht="15.05">
      <c r="A1723" s="126"/>
      <c r="B1723" s="256"/>
      <c r="C1723" s="95"/>
      <c r="D1723" s="95"/>
      <c r="E1723" s="95"/>
      <c r="F1723" s="95"/>
      <c r="G1723" s="257"/>
    </row>
    <row r="1724" spans="1:7" ht="15.05">
      <c r="A1724" s="126"/>
      <c r="B1724" s="256"/>
      <c r="C1724" s="95"/>
      <c r="D1724" s="95"/>
      <c r="E1724" s="95"/>
      <c r="F1724" s="95"/>
      <c r="G1724" s="257"/>
    </row>
    <row r="1725" spans="1:7" ht="15.05">
      <c r="A1725" s="126"/>
      <c r="B1725" s="256"/>
      <c r="C1725" s="95"/>
      <c r="D1725" s="95"/>
      <c r="E1725" s="95"/>
      <c r="F1725" s="95"/>
      <c r="G1725" s="257"/>
    </row>
    <row r="1726" spans="1:7" ht="15.05">
      <c r="A1726" s="126"/>
      <c r="B1726" s="256"/>
      <c r="C1726" s="95"/>
      <c r="D1726" s="95"/>
      <c r="E1726" s="95"/>
      <c r="F1726" s="95"/>
      <c r="G1726" s="257"/>
    </row>
    <row r="1727" spans="1:7" ht="15.05">
      <c r="A1727" s="126"/>
      <c r="B1727" s="256"/>
      <c r="C1727" s="95"/>
      <c r="D1727" s="95"/>
      <c r="E1727" s="95"/>
      <c r="F1727" s="95"/>
      <c r="G1727" s="257"/>
    </row>
    <row r="1728" spans="1:7" ht="15.05">
      <c r="A1728" s="126"/>
      <c r="B1728" s="256"/>
      <c r="C1728" s="95"/>
      <c r="D1728" s="95"/>
      <c r="E1728" s="95"/>
      <c r="F1728" s="95"/>
      <c r="G1728" s="257"/>
    </row>
    <row r="1729" spans="1:7" ht="15.05">
      <c r="A1729" s="126"/>
      <c r="B1729" s="256"/>
      <c r="C1729" s="95"/>
      <c r="D1729" s="95"/>
      <c r="E1729" s="95"/>
      <c r="F1729" s="95"/>
      <c r="G1729" s="257"/>
    </row>
    <row r="1730" spans="1:7" ht="15.05">
      <c r="A1730" s="126"/>
      <c r="B1730" s="256"/>
      <c r="C1730" s="95"/>
      <c r="D1730" s="95"/>
      <c r="E1730" s="95"/>
      <c r="F1730" s="95"/>
      <c r="G1730" s="257"/>
    </row>
    <row r="1731" spans="1:7" ht="15.05">
      <c r="A1731" s="126"/>
      <c r="B1731" s="256"/>
      <c r="C1731" s="95"/>
      <c r="D1731" s="95"/>
      <c r="E1731" s="95"/>
      <c r="F1731" s="95"/>
      <c r="G1731" s="257"/>
    </row>
    <row r="1732" spans="1:7" ht="15.05">
      <c r="A1732" s="126"/>
      <c r="B1732" s="256"/>
      <c r="C1732" s="95"/>
      <c r="D1732" s="95"/>
      <c r="E1732" s="95"/>
      <c r="F1732" s="95"/>
      <c r="G1732" s="257"/>
    </row>
    <row r="1733" spans="1:7" ht="15.05">
      <c r="A1733" s="126"/>
      <c r="B1733" s="256"/>
      <c r="C1733" s="95"/>
      <c r="D1733" s="95"/>
      <c r="E1733" s="95"/>
      <c r="F1733" s="95"/>
      <c r="G1733" s="257"/>
    </row>
    <row r="1734" spans="1:7" ht="15.05">
      <c r="A1734" s="126"/>
      <c r="B1734" s="256"/>
      <c r="C1734" s="95"/>
      <c r="D1734" s="95"/>
      <c r="E1734" s="95"/>
      <c r="F1734" s="95"/>
      <c r="G1734" s="257"/>
    </row>
    <row r="1735" spans="1:7" ht="15.05">
      <c r="A1735" s="126"/>
      <c r="B1735" s="256"/>
      <c r="C1735" s="95"/>
      <c r="D1735" s="95"/>
      <c r="E1735" s="95"/>
      <c r="F1735" s="95"/>
      <c r="G1735" s="257"/>
    </row>
    <row r="1736" spans="1:7" ht="15.05">
      <c r="A1736" s="126"/>
      <c r="B1736" s="256"/>
      <c r="C1736" s="95"/>
      <c r="D1736" s="95"/>
      <c r="E1736" s="95"/>
      <c r="F1736" s="95"/>
      <c r="G1736" s="257"/>
    </row>
    <row r="1737" spans="1:7" ht="15.05">
      <c r="A1737" s="126"/>
      <c r="B1737" s="256"/>
      <c r="C1737" s="95"/>
      <c r="D1737" s="95"/>
      <c r="E1737" s="95"/>
      <c r="F1737" s="95"/>
      <c r="G1737" s="257"/>
    </row>
    <row r="1738" spans="1:7" ht="15.05">
      <c r="A1738" s="126"/>
      <c r="B1738" s="256"/>
      <c r="C1738" s="95"/>
      <c r="D1738" s="95"/>
      <c r="E1738" s="95"/>
      <c r="F1738" s="95"/>
      <c r="G1738" s="257"/>
    </row>
    <row r="1739" spans="1:7" ht="15.05">
      <c r="A1739" s="126"/>
      <c r="B1739" s="256"/>
      <c r="C1739" s="95"/>
      <c r="D1739" s="95"/>
      <c r="E1739" s="95"/>
      <c r="F1739" s="95"/>
      <c r="G1739" s="257"/>
    </row>
    <row r="1740" spans="1:7" ht="15.05">
      <c r="A1740" s="126"/>
      <c r="B1740" s="256"/>
      <c r="C1740" s="95"/>
      <c r="D1740" s="95"/>
      <c r="E1740" s="95"/>
      <c r="F1740" s="95"/>
      <c r="G1740" s="257"/>
    </row>
    <row r="1741" spans="1:7" ht="15.05">
      <c r="A1741" s="126"/>
      <c r="B1741" s="256"/>
      <c r="C1741" s="95"/>
      <c r="D1741" s="95"/>
      <c r="E1741" s="95"/>
      <c r="F1741" s="95"/>
      <c r="G1741" s="257"/>
    </row>
    <row r="1742" spans="1:7" ht="15.05">
      <c r="A1742" s="126"/>
      <c r="B1742" s="256"/>
      <c r="C1742" s="95"/>
      <c r="D1742" s="95"/>
      <c r="E1742" s="95"/>
      <c r="F1742" s="95"/>
      <c r="G1742" s="257"/>
    </row>
    <row r="1743" spans="1:7" ht="15.05">
      <c r="A1743" s="126"/>
      <c r="B1743" s="256"/>
      <c r="C1743" s="95"/>
      <c r="D1743" s="95"/>
      <c r="E1743" s="95"/>
      <c r="F1743" s="95"/>
      <c r="G1743" s="257"/>
    </row>
    <row r="1744" spans="1:7" ht="15.05">
      <c r="A1744" s="126"/>
      <c r="B1744" s="256"/>
      <c r="C1744" s="95"/>
      <c r="D1744" s="95"/>
      <c r="E1744" s="95"/>
      <c r="F1744" s="95"/>
      <c r="G1744" s="257"/>
    </row>
    <row r="1745" spans="1:7" ht="15.05">
      <c r="A1745" s="126"/>
      <c r="B1745" s="256"/>
      <c r="C1745" s="95"/>
      <c r="D1745" s="95"/>
      <c r="E1745" s="95"/>
      <c r="F1745" s="95"/>
      <c r="G1745" s="257"/>
    </row>
    <row r="1746" spans="1:7" ht="15.05">
      <c r="A1746" s="126"/>
      <c r="B1746" s="256"/>
      <c r="C1746" s="95"/>
      <c r="D1746" s="95"/>
      <c r="E1746" s="95"/>
      <c r="F1746" s="95"/>
      <c r="G1746" s="257"/>
    </row>
    <row r="1747" spans="1:7" ht="15.05">
      <c r="A1747" s="126"/>
      <c r="B1747" s="256"/>
      <c r="C1747" s="95"/>
      <c r="D1747" s="95"/>
      <c r="E1747" s="95"/>
      <c r="F1747" s="95"/>
      <c r="G1747" s="257"/>
    </row>
    <row r="1748" spans="1:7" ht="15.05">
      <c r="A1748" s="126"/>
      <c r="B1748" s="256"/>
      <c r="C1748" s="95"/>
      <c r="D1748" s="95"/>
      <c r="E1748" s="95"/>
      <c r="F1748" s="95"/>
      <c r="G1748" s="257"/>
    </row>
    <row r="1749" spans="1:7" ht="15.05">
      <c r="A1749" s="126"/>
      <c r="B1749" s="256"/>
      <c r="C1749" s="95"/>
      <c r="D1749" s="95"/>
      <c r="E1749" s="95"/>
      <c r="F1749" s="95"/>
      <c r="G1749" s="257"/>
    </row>
    <row r="1750" spans="1:7" ht="15.05">
      <c r="A1750" s="126"/>
      <c r="B1750" s="256"/>
      <c r="C1750" s="95"/>
      <c r="D1750" s="95"/>
      <c r="E1750" s="95"/>
      <c r="F1750" s="95"/>
      <c r="G1750" s="257"/>
    </row>
    <row r="1751" spans="1:7" ht="15.05">
      <c r="A1751" s="126"/>
      <c r="B1751" s="256"/>
      <c r="C1751" s="95"/>
      <c r="D1751" s="95"/>
      <c r="E1751" s="95"/>
      <c r="F1751" s="95"/>
      <c r="G1751" s="257"/>
    </row>
    <row r="1752" spans="1:7" ht="15.05">
      <c r="A1752" s="126"/>
      <c r="B1752" s="256"/>
      <c r="C1752" s="95"/>
      <c r="D1752" s="95"/>
      <c r="E1752" s="95"/>
      <c r="F1752" s="95"/>
      <c r="G1752" s="257"/>
    </row>
    <row r="1753" spans="1:7" ht="15.05">
      <c r="A1753" s="126"/>
      <c r="B1753" s="256"/>
      <c r="C1753" s="95"/>
      <c r="D1753" s="95"/>
      <c r="E1753" s="95"/>
      <c r="F1753" s="95"/>
      <c r="G1753" s="257"/>
    </row>
    <row r="1754" spans="1:7" ht="15.05">
      <c r="A1754" s="126"/>
      <c r="B1754" s="256"/>
      <c r="C1754" s="95"/>
      <c r="D1754" s="95"/>
      <c r="E1754" s="95"/>
      <c r="F1754" s="95"/>
      <c r="G1754" s="257"/>
    </row>
    <row r="1755" spans="1:7" ht="15.05">
      <c r="A1755" s="126"/>
      <c r="B1755" s="256"/>
      <c r="C1755" s="95"/>
      <c r="D1755" s="95"/>
      <c r="E1755" s="95"/>
      <c r="F1755" s="95"/>
      <c r="G1755" s="257"/>
    </row>
    <row r="1756" spans="1:7" ht="15.05">
      <c r="A1756" s="126"/>
      <c r="B1756" s="256"/>
      <c r="C1756" s="95"/>
      <c r="D1756" s="95"/>
      <c r="E1756" s="95"/>
      <c r="F1756" s="95"/>
      <c r="G1756" s="257"/>
    </row>
    <row r="1757" spans="1:7" ht="15.05">
      <c r="A1757" s="126"/>
      <c r="B1757" s="256"/>
      <c r="C1757" s="95"/>
      <c r="D1757" s="95"/>
      <c r="E1757" s="95"/>
      <c r="F1757" s="95"/>
      <c r="G1757" s="257"/>
    </row>
    <row r="1758" spans="1:7" ht="15.05">
      <c r="A1758" s="126"/>
      <c r="B1758" s="256"/>
      <c r="C1758" s="95"/>
      <c r="D1758" s="95"/>
      <c r="E1758" s="95"/>
      <c r="F1758" s="95"/>
      <c r="G1758" s="257"/>
    </row>
    <row r="1759" spans="1:7" ht="15.05">
      <c r="A1759" s="126"/>
      <c r="B1759" s="256"/>
      <c r="C1759" s="95"/>
      <c r="D1759" s="95"/>
      <c r="E1759" s="95"/>
      <c r="F1759" s="95"/>
      <c r="G1759" s="257"/>
    </row>
    <row r="1760" spans="1:7" ht="15.05">
      <c r="A1760" s="126"/>
      <c r="B1760" s="256"/>
      <c r="C1760" s="95"/>
      <c r="D1760" s="95"/>
      <c r="E1760" s="95"/>
      <c r="F1760" s="95"/>
      <c r="G1760" s="257"/>
    </row>
    <row r="1761" spans="1:7" ht="15.05">
      <c r="A1761" s="126"/>
      <c r="B1761" s="256"/>
      <c r="C1761" s="95"/>
      <c r="D1761" s="95"/>
      <c r="E1761" s="95"/>
      <c r="F1761" s="95"/>
      <c r="G1761" s="257"/>
    </row>
    <row r="1762" spans="1:7" ht="15.05">
      <c r="A1762" s="126"/>
      <c r="B1762" s="256"/>
      <c r="C1762" s="95"/>
      <c r="D1762" s="95"/>
      <c r="E1762" s="95"/>
      <c r="F1762" s="95"/>
      <c r="G1762" s="257"/>
    </row>
    <row r="1763" spans="1:7" ht="15.05">
      <c r="A1763" s="126"/>
      <c r="B1763" s="256"/>
      <c r="C1763" s="95"/>
      <c r="D1763" s="95"/>
      <c r="E1763" s="95"/>
      <c r="F1763" s="95"/>
      <c r="G1763" s="257"/>
    </row>
    <row r="1764" spans="1:7" ht="15.05">
      <c r="A1764" s="126"/>
      <c r="B1764" s="256"/>
      <c r="C1764" s="95"/>
      <c r="D1764" s="95"/>
      <c r="E1764" s="95"/>
      <c r="F1764" s="95"/>
      <c r="G1764" s="257"/>
    </row>
    <row r="1765" spans="1:7" ht="15.05">
      <c r="A1765" s="126"/>
      <c r="B1765" s="256"/>
      <c r="C1765" s="95"/>
      <c r="D1765" s="95"/>
      <c r="E1765" s="95"/>
      <c r="F1765" s="95"/>
      <c r="G1765" s="257"/>
    </row>
    <row r="1766" spans="1:7" ht="15.05">
      <c r="A1766" s="126"/>
      <c r="B1766" s="256"/>
      <c r="C1766" s="95"/>
      <c r="D1766" s="95"/>
      <c r="E1766" s="95"/>
      <c r="F1766" s="95"/>
      <c r="G1766" s="257"/>
    </row>
    <row r="1767" spans="1:7" ht="15.05">
      <c r="A1767" s="126"/>
      <c r="B1767" s="256"/>
      <c r="C1767" s="95"/>
      <c r="D1767" s="95"/>
      <c r="E1767" s="95"/>
      <c r="F1767" s="95"/>
      <c r="G1767" s="257"/>
    </row>
    <row r="1768" spans="1:7" ht="15.05">
      <c r="A1768" s="126"/>
      <c r="B1768" s="256"/>
      <c r="C1768" s="95"/>
      <c r="D1768" s="95"/>
      <c r="E1768" s="95"/>
      <c r="F1768" s="95"/>
      <c r="G1768" s="257"/>
    </row>
    <row r="1769" spans="1:7" ht="15.05">
      <c r="A1769" s="126"/>
      <c r="B1769" s="256"/>
      <c r="C1769" s="95"/>
      <c r="D1769" s="95"/>
      <c r="E1769" s="95"/>
      <c r="F1769" s="95"/>
      <c r="G1769" s="257"/>
    </row>
    <row r="1770" spans="1:7" ht="15.05">
      <c r="A1770" s="126"/>
      <c r="B1770" s="256"/>
      <c r="C1770" s="95"/>
      <c r="D1770" s="95"/>
      <c r="E1770" s="95"/>
      <c r="F1770" s="95"/>
      <c r="G1770" s="257"/>
    </row>
    <row r="1771" spans="1:7" ht="15.05">
      <c r="A1771" s="126"/>
      <c r="B1771" s="256"/>
      <c r="C1771" s="95"/>
      <c r="D1771" s="95"/>
      <c r="E1771" s="95"/>
      <c r="F1771" s="95"/>
      <c r="G1771" s="257"/>
    </row>
    <row r="1772" spans="1:7" ht="15.05">
      <c r="A1772" s="126"/>
      <c r="B1772" s="256"/>
      <c r="C1772" s="95"/>
      <c r="D1772" s="95"/>
      <c r="E1772" s="95"/>
      <c r="F1772" s="95"/>
      <c r="G1772" s="257"/>
    </row>
    <row r="1773" spans="1:7" ht="15.05">
      <c r="A1773" s="126"/>
      <c r="B1773" s="256"/>
      <c r="C1773" s="95"/>
      <c r="D1773" s="95"/>
      <c r="E1773" s="95"/>
      <c r="F1773" s="95"/>
      <c r="G1773" s="257"/>
    </row>
    <row r="1774" spans="1:7" ht="15.05">
      <c r="A1774" s="126"/>
      <c r="B1774" s="256"/>
      <c r="C1774" s="95"/>
      <c r="D1774" s="95"/>
      <c r="E1774" s="95"/>
      <c r="F1774" s="95"/>
      <c r="G1774" s="257"/>
    </row>
    <row r="1775" spans="1:7" ht="15.05">
      <c r="A1775" s="126"/>
      <c r="B1775" s="256"/>
      <c r="C1775" s="95"/>
      <c r="D1775" s="95"/>
      <c r="E1775" s="95"/>
      <c r="F1775" s="95"/>
      <c r="G1775" s="257"/>
    </row>
    <row r="1776" spans="1:7" ht="15.05">
      <c r="A1776" s="126"/>
      <c r="B1776" s="256"/>
      <c r="C1776" s="95"/>
      <c r="D1776" s="95"/>
      <c r="E1776" s="95"/>
      <c r="F1776" s="95"/>
      <c r="G1776" s="257"/>
    </row>
    <row r="1777" spans="1:7" ht="15.05">
      <c r="A1777" s="126"/>
      <c r="B1777" s="256"/>
      <c r="C1777" s="95"/>
      <c r="D1777" s="95"/>
      <c r="E1777" s="95"/>
      <c r="F1777" s="95"/>
      <c r="G1777" s="257"/>
    </row>
    <row r="1778" spans="1:7" ht="15.05">
      <c r="A1778" s="126"/>
      <c r="B1778" s="256"/>
      <c r="C1778" s="95"/>
      <c r="D1778" s="95"/>
      <c r="E1778" s="95"/>
      <c r="F1778" s="95"/>
      <c r="G1778" s="257"/>
    </row>
    <row r="1779" spans="1:7" ht="15.05">
      <c r="A1779" s="126"/>
      <c r="B1779" s="256"/>
      <c r="C1779" s="95"/>
      <c r="D1779" s="95"/>
      <c r="E1779" s="95"/>
      <c r="F1779" s="95"/>
      <c r="G1779" s="257"/>
    </row>
    <row r="1780" spans="1:7" ht="15.05">
      <c r="A1780" s="126"/>
      <c r="B1780" s="256"/>
      <c r="C1780" s="95"/>
      <c r="D1780" s="95"/>
      <c r="E1780" s="95"/>
      <c r="F1780" s="95"/>
      <c r="G1780" s="257"/>
    </row>
    <row r="1781" spans="1:7" ht="15.05">
      <c r="A1781" s="126"/>
      <c r="B1781" s="256"/>
      <c r="C1781" s="95"/>
      <c r="D1781" s="95"/>
      <c r="E1781" s="95"/>
      <c r="F1781" s="95"/>
      <c r="G1781" s="257"/>
    </row>
    <row r="1782" spans="1:7" ht="15.05">
      <c r="A1782" s="126"/>
      <c r="B1782" s="256"/>
      <c r="C1782" s="95"/>
      <c r="D1782" s="95"/>
      <c r="E1782" s="95"/>
      <c r="F1782" s="95"/>
      <c r="G1782" s="257"/>
    </row>
    <row r="1783" spans="1:7" ht="15.05">
      <c r="A1783" s="126"/>
      <c r="B1783" s="256"/>
      <c r="C1783" s="95"/>
      <c r="D1783" s="95"/>
      <c r="E1783" s="95"/>
      <c r="F1783" s="95"/>
      <c r="G1783" s="257"/>
    </row>
    <row r="1784" spans="1:7" ht="15.05">
      <c r="A1784" s="126"/>
      <c r="B1784" s="256"/>
      <c r="C1784" s="95"/>
      <c r="D1784" s="95"/>
      <c r="E1784" s="95"/>
      <c r="F1784" s="95"/>
      <c r="G1784" s="257"/>
    </row>
    <row r="1785" spans="1:7" ht="15.05">
      <c r="A1785" s="126"/>
      <c r="B1785" s="256"/>
      <c r="C1785" s="95"/>
      <c r="D1785" s="95"/>
      <c r="E1785" s="95"/>
      <c r="F1785" s="95"/>
      <c r="G1785" s="257"/>
    </row>
    <row r="1786" spans="1:7" ht="15.05">
      <c r="A1786" s="126"/>
      <c r="B1786" s="256"/>
      <c r="C1786" s="95"/>
      <c r="D1786" s="95"/>
      <c r="E1786" s="95"/>
      <c r="F1786" s="95"/>
      <c r="G1786" s="257"/>
    </row>
    <row r="1787" spans="1:7" ht="15.05">
      <c r="A1787" s="126"/>
      <c r="B1787" s="256"/>
      <c r="C1787" s="95"/>
      <c r="D1787" s="95"/>
      <c r="E1787" s="95"/>
      <c r="F1787" s="95"/>
      <c r="G1787" s="257"/>
    </row>
    <row r="1788" spans="1:7" ht="15.05">
      <c r="A1788" s="126"/>
      <c r="B1788" s="256"/>
      <c r="C1788" s="95"/>
      <c r="D1788" s="95"/>
      <c r="E1788" s="95"/>
      <c r="F1788" s="95"/>
      <c r="G1788" s="257"/>
    </row>
    <row r="1789" spans="1:7" ht="15.05">
      <c r="A1789" s="126"/>
      <c r="B1789" s="256"/>
      <c r="C1789" s="95"/>
      <c r="D1789" s="95"/>
      <c r="E1789" s="95"/>
      <c r="F1789" s="95"/>
      <c r="G1789" s="257"/>
    </row>
    <row r="1790" spans="1:7" ht="15.05">
      <c r="A1790" s="126"/>
      <c r="B1790" s="256"/>
      <c r="C1790" s="95"/>
      <c r="D1790" s="95"/>
      <c r="E1790" s="95"/>
      <c r="F1790" s="95"/>
      <c r="G1790" s="257"/>
    </row>
    <row r="1791" spans="1:7" ht="15.05">
      <c r="A1791" s="126"/>
      <c r="B1791" s="256"/>
      <c r="C1791" s="95"/>
      <c r="D1791" s="95"/>
      <c r="E1791" s="95"/>
      <c r="F1791" s="95"/>
      <c r="G1791" s="257"/>
    </row>
    <row r="1792" spans="1:7" ht="15.05">
      <c r="A1792" s="126"/>
      <c r="B1792" s="256"/>
      <c r="C1792" s="95"/>
      <c r="D1792" s="95"/>
      <c r="E1792" s="95"/>
      <c r="F1792" s="95"/>
      <c r="G1792" s="257"/>
    </row>
    <row r="1793" spans="1:7" ht="15.05">
      <c r="A1793" s="126"/>
      <c r="B1793" s="256"/>
      <c r="C1793" s="95"/>
      <c r="D1793" s="95"/>
      <c r="E1793" s="95"/>
      <c r="F1793" s="95"/>
      <c r="G1793" s="257"/>
    </row>
    <row r="1794" spans="1:7" ht="15.05">
      <c r="A1794" s="126"/>
      <c r="B1794" s="256"/>
      <c r="C1794" s="95"/>
      <c r="D1794" s="95"/>
      <c r="E1794" s="95"/>
      <c r="F1794" s="95"/>
      <c r="G1794" s="257"/>
    </row>
    <row r="1795" spans="1:7" ht="15.05">
      <c r="A1795" s="126"/>
      <c r="B1795" s="256"/>
      <c r="C1795" s="95"/>
      <c r="D1795" s="95"/>
      <c r="E1795" s="95"/>
      <c r="F1795" s="95"/>
      <c r="G1795" s="257"/>
    </row>
    <row r="1796" spans="1:7" ht="15.05">
      <c r="A1796" s="126"/>
      <c r="B1796" s="256"/>
      <c r="C1796" s="95"/>
      <c r="D1796" s="95"/>
      <c r="E1796" s="95"/>
      <c r="F1796" s="95"/>
      <c r="G1796" s="257"/>
    </row>
    <row r="1797" spans="1:7" ht="15.05">
      <c r="A1797" s="126"/>
      <c r="B1797" s="256"/>
      <c r="C1797" s="95"/>
      <c r="D1797" s="95"/>
      <c r="E1797" s="95"/>
      <c r="F1797" s="95"/>
      <c r="G1797" s="257"/>
    </row>
    <row r="1798" spans="1:7" ht="15.05">
      <c r="A1798" s="126"/>
      <c r="B1798" s="256"/>
      <c r="C1798" s="95"/>
      <c r="D1798" s="95"/>
      <c r="E1798" s="95"/>
      <c r="F1798" s="95"/>
      <c r="G1798" s="257"/>
    </row>
    <row r="1799" spans="1:7" ht="15.05">
      <c r="A1799" s="126"/>
      <c r="B1799" s="256"/>
      <c r="C1799" s="95"/>
      <c r="D1799" s="95"/>
      <c r="E1799" s="95"/>
      <c r="F1799" s="95"/>
      <c r="G1799" s="257"/>
    </row>
    <row r="1800" spans="1:7" ht="15.05">
      <c r="A1800" s="126"/>
      <c r="B1800" s="256"/>
      <c r="C1800" s="95"/>
      <c r="D1800" s="95"/>
      <c r="E1800" s="95"/>
      <c r="F1800" s="95"/>
      <c r="G1800" s="257"/>
    </row>
    <row r="1801" spans="1:7" ht="15.05">
      <c r="A1801" s="126"/>
      <c r="B1801" s="256"/>
      <c r="C1801" s="95"/>
      <c r="D1801" s="95"/>
      <c r="E1801" s="95"/>
      <c r="F1801" s="95"/>
      <c r="G1801" s="257"/>
    </row>
    <row r="1802" spans="1:7" ht="15.05">
      <c r="A1802" s="126"/>
      <c r="B1802" s="256"/>
      <c r="C1802" s="95"/>
      <c r="D1802" s="95"/>
      <c r="E1802" s="95"/>
      <c r="F1802" s="95"/>
      <c r="G1802" s="257"/>
    </row>
    <row r="1803" spans="1:7" ht="15.05">
      <c r="A1803" s="126"/>
      <c r="B1803" s="256"/>
      <c r="C1803" s="95"/>
      <c r="D1803" s="95"/>
      <c r="E1803" s="95"/>
      <c r="F1803" s="95"/>
      <c r="G1803" s="257"/>
    </row>
    <row r="1804" spans="1:7" ht="15.05">
      <c r="A1804" s="126"/>
      <c r="B1804" s="256"/>
      <c r="C1804" s="95"/>
      <c r="D1804" s="95"/>
      <c r="E1804" s="95"/>
      <c r="F1804" s="95"/>
      <c r="G1804" s="257"/>
    </row>
    <row r="1805" spans="1:7" ht="15.05">
      <c r="A1805" s="126"/>
      <c r="B1805" s="256"/>
      <c r="C1805" s="95"/>
      <c r="D1805" s="95"/>
      <c r="E1805" s="95"/>
      <c r="F1805" s="95"/>
      <c r="G1805" s="257"/>
    </row>
    <row r="1806" spans="1:7" ht="15.05">
      <c r="A1806" s="126"/>
      <c r="B1806" s="256"/>
      <c r="C1806" s="95"/>
      <c r="D1806" s="95"/>
      <c r="E1806" s="95"/>
      <c r="F1806" s="95"/>
      <c r="G1806" s="257"/>
    </row>
    <row r="1807" spans="1:7" ht="15.05">
      <c r="A1807" s="126"/>
      <c r="B1807" s="256"/>
      <c r="C1807" s="95"/>
      <c r="D1807" s="95"/>
      <c r="E1807" s="95"/>
      <c r="F1807" s="95"/>
      <c r="G1807" s="257"/>
    </row>
    <row r="1808" spans="1:7" ht="15.05">
      <c r="A1808" s="126"/>
      <c r="B1808" s="256"/>
      <c r="C1808" s="95"/>
      <c r="D1808" s="95"/>
      <c r="E1808" s="95"/>
      <c r="F1808" s="95"/>
      <c r="G1808" s="257"/>
    </row>
    <row r="1809" spans="1:7" ht="15.05">
      <c r="A1809" s="126"/>
      <c r="B1809" s="256"/>
      <c r="C1809" s="95"/>
      <c r="D1809" s="95"/>
      <c r="E1809" s="95"/>
      <c r="F1809" s="95"/>
      <c r="G1809" s="257"/>
    </row>
    <row r="1810" spans="1:7" ht="15.05">
      <c r="A1810" s="126"/>
      <c r="B1810" s="256"/>
      <c r="C1810" s="95"/>
      <c r="D1810" s="95"/>
      <c r="E1810" s="95"/>
      <c r="F1810" s="95"/>
      <c r="G1810" s="257"/>
    </row>
    <row r="1811" spans="1:7" ht="15.05">
      <c r="A1811" s="126"/>
      <c r="B1811" s="256"/>
      <c r="C1811" s="95"/>
      <c r="D1811" s="95"/>
      <c r="E1811" s="95"/>
      <c r="F1811" s="95"/>
      <c r="G1811" s="257"/>
    </row>
    <row r="1812" spans="1:7" ht="15.05">
      <c r="A1812" s="126"/>
      <c r="B1812" s="256"/>
      <c r="C1812" s="95"/>
      <c r="D1812" s="95"/>
      <c r="E1812" s="95"/>
      <c r="F1812" s="95"/>
      <c r="G1812" s="257"/>
    </row>
    <row r="1813" spans="1:7" ht="15.05">
      <c r="A1813" s="126"/>
      <c r="B1813" s="256"/>
      <c r="C1813" s="95"/>
      <c r="D1813" s="95"/>
      <c r="E1813" s="95"/>
      <c r="F1813" s="95"/>
      <c r="G1813" s="257"/>
    </row>
    <row r="1814" spans="1:7" ht="15.05">
      <c r="A1814" s="126"/>
      <c r="B1814" s="256"/>
      <c r="C1814" s="95"/>
      <c r="D1814" s="95"/>
      <c r="E1814" s="95"/>
      <c r="F1814" s="95"/>
      <c r="G1814" s="257"/>
    </row>
    <row r="1815" spans="1:7" ht="15.05">
      <c r="A1815" s="126"/>
      <c r="B1815" s="256"/>
      <c r="C1815" s="95"/>
      <c r="D1815" s="95"/>
      <c r="E1815" s="95"/>
      <c r="F1815" s="95"/>
      <c r="G1815" s="257"/>
    </row>
    <row r="1816" spans="1:7" ht="15.05">
      <c r="A1816" s="126"/>
      <c r="B1816" s="256"/>
      <c r="C1816" s="95"/>
      <c r="D1816" s="95"/>
      <c r="E1816" s="95"/>
      <c r="F1816" s="95"/>
      <c r="G1816" s="257"/>
    </row>
    <row r="1817" spans="1:7" ht="15.05">
      <c r="A1817" s="126"/>
      <c r="B1817" s="256"/>
      <c r="C1817" s="95"/>
      <c r="D1817" s="95"/>
      <c r="E1817" s="95"/>
      <c r="F1817" s="95"/>
      <c r="G1817" s="257"/>
    </row>
    <row r="1818" spans="1:7" ht="15.05">
      <c r="A1818" s="126"/>
      <c r="B1818" s="256"/>
      <c r="C1818" s="95"/>
      <c r="D1818" s="95"/>
      <c r="E1818" s="95"/>
      <c r="F1818" s="95"/>
      <c r="G1818" s="257"/>
    </row>
    <row r="1819" spans="1:7" ht="15.05">
      <c r="A1819" s="126"/>
      <c r="B1819" s="256"/>
      <c r="C1819" s="95"/>
      <c r="D1819" s="95"/>
      <c r="E1819" s="95"/>
      <c r="F1819" s="95"/>
      <c r="G1819" s="257"/>
    </row>
    <row r="1820" spans="1:7" ht="15.05">
      <c r="A1820" s="126"/>
      <c r="B1820" s="256"/>
      <c r="C1820" s="95"/>
      <c r="D1820" s="95"/>
      <c r="E1820" s="95"/>
      <c r="F1820" s="95"/>
      <c r="G1820" s="257"/>
    </row>
    <row r="1821" spans="1:7" ht="15.05">
      <c r="A1821" s="126"/>
      <c r="B1821" s="256"/>
      <c r="C1821" s="95"/>
      <c r="D1821" s="95"/>
      <c r="E1821" s="95"/>
      <c r="F1821" s="95"/>
      <c r="G1821" s="257"/>
    </row>
    <row r="1822" spans="1:7" ht="15.05">
      <c r="A1822" s="126"/>
      <c r="B1822" s="256"/>
      <c r="C1822" s="95"/>
      <c r="D1822" s="95"/>
      <c r="E1822" s="95"/>
      <c r="F1822" s="95"/>
      <c r="G1822" s="257"/>
    </row>
    <row r="1823" spans="1:7" ht="15.05">
      <c r="A1823" s="126"/>
      <c r="B1823" s="256"/>
      <c r="C1823" s="95"/>
      <c r="D1823" s="95"/>
      <c r="E1823" s="95"/>
      <c r="F1823" s="95"/>
      <c r="G1823" s="257"/>
    </row>
    <row r="1824" spans="1:7" ht="15.05">
      <c r="A1824" s="126"/>
      <c r="B1824" s="256"/>
      <c r="C1824" s="95"/>
      <c r="D1824" s="95"/>
      <c r="E1824" s="95"/>
      <c r="F1824" s="95"/>
      <c r="G1824" s="257"/>
    </row>
    <row r="1825" spans="1:7" ht="15.05">
      <c r="A1825" s="126"/>
      <c r="B1825" s="256"/>
      <c r="C1825" s="95"/>
      <c r="D1825" s="95"/>
      <c r="E1825" s="95"/>
      <c r="F1825" s="95"/>
      <c r="G1825" s="257"/>
    </row>
    <row r="1826" spans="1:7" ht="15.05">
      <c r="A1826" s="126"/>
      <c r="B1826" s="256"/>
      <c r="C1826" s="95"/>
      <c r="D1826" s="95"/>
      <c r="E1826" s="95"/>
      <c r="F1826" s="95"/>
      <c r="G1826" s="257"/>
    </row>
    <row r="1827" spans="1:7" ht="15.05">
      <c r="A1827" s="126"/>
      <c r="B1827" s="256"/>
      <c r="C1827" s="95"/>
      <c r="D1827" s="95"/>
      <c r="E1827" s="95"/>
      <c r="F1827" s="95"/>
      <c r="G1827" s="257"/>
    </row>
    <row r="1828" spans="1:7" ht="15.05">
      <c r="A1828" s="126"/>
      <c r="B1828" s="256"/>
      <c r="C1828" s="95"/>
      <c r="D1828" s="95"/>
      <c r="E1828" s="95"/>
      <c r="F1828" s="95"/>
      <c r="G1828" s="257"/>
    </row>
    <row r="1829" spans="1:7" ht="15.05">
      <c r="A1829" s="126"/>
      <c r="B1829" s="256"/>
      <c r="C1829" s="95"/>
      <c r="D1829" s="95"/>
      <c r="E1829" s="95"/>
      <c r="F1829" s="95"/>
      <c r="G1829" s="257"/>
    </row>
    <row r="1830" spans="1:7" ht="15.05">
      <c r="A1830" s="126"/>
      <c r="B1830" s="256"/>
      <c r="C1830" s="95"/>
      <c r="D1830" s="95"/>
      <c r="E1830" s="95"/>
      <c r="F1830" s="95"/>
      <c r="G1830" s="257"/>
    </row>
    <row r="1831" spans="1:7" ht="15.05">
      <c r="A1831" s="126"/>
      <c r="B1831" s="256"/>
      <c r="C1831" s="95"/>
      <c r="D1831" s="95"/>
      <c r="E1831" s="95"/>
      <c r="F1831" s="95"/>
      <c r="G1831" s="257"/>
    </row>
    <row r="1832" spans="1:7" ht="15.05">
      <c r="A1832" s="126"/>
      <c r="B1832" s="256"/>
      <c r="C1832" s="95"/>
      <c r="D1832" s="95"/>
      <c r="E1832" s="95"/>
      <c r="F1832" s="95"/>
      <c r="G1832" s="257"/>
    </row>
    <row r="1833" spans="1:7" ht="15.05">
      <c r="A1833" s="126"/>
      <c r="B1833" s="256"/>
      <c r="C1833" s="95"/>
      <c r="D1833" s="95"/>
      <c r="E1833" s="95"/>
      <c r="F1833" s="95"/>
      <c r="G1833" s="257"/>
    </row>
    <row r="1834" spans="1:7" ht="15.05">
      <c r="A1834" s="126"/>
      <c r="B1834" s="256"/>
      <c r="C1834" s="95"/>
      <c r="D1834" s="95"/>
      <c r="E1834" s="95"/>
      <c r="F1834" s="95"/>
      <c r="G1834" s="257"/>
    </row>
    <row r="1835" spans="1:7" ht="15.05">
      <c r="A1835" s="126"/>
      <c r="B1835" s="256"/>
      <c r="C1835" s="95"/>
      <c r="D1835" s="95"/>
      <c r="E1835" s="95"/>
      <c r="F1835" s="95"/>
      <c r="G1835" s="257"/>
    </row>
    <row r="1836" spans="1:7" ht="15.05">
      <c r="A1836" s="126"/>
      <c r="B1836" s="256"/>
      <c r="C1836" s="95"/>
      <c r="D1836" s="95"/>
      <c r="E1836" s="95"/>
      <c r="F1836" s="95"/>
      <c r="G1836" s="257"/>
    </row>
    <row r="1837" spans="1:7" ht="15.05">
      <c r="A1837" s="126"/>
      <c r="B1837" s="256"/>
      <c r="C1837" s="95"/>
      <c r="D1837" s="95"/>
      <c r="E1837" s="95"/>
      <c r="F1837" s="95"/>
      <c r="G1837" s="257"/>
    </row>
    <row r="1838" spans="1:7" ht="15.05">
      <c r="A1838" s="126"/>
      <c r="B1838" s="256"/>
      <c r="C1838" s="95"/>
      <c r="D1838" s="95"/>
      <c r="E1838" s="95"/>
      <c r="F1838" s="95"/>
      <c r="G1838" s="257"/>
    </row>
    <row r="1839" spans="1:7" ht="15.05">
      <c r="A1839" s="126"/>
      <c r="B1839" s="256"/>
      <c r="C1839" s="95"/>
      <c r="D1839" s="95"/>
      <c r="E1839" s="95"/>
      <c r="F1839" s="95"/>
      <c r="G1839" s="257"/>
    </row>
    <row r="1840" spans="1:7" ht="15.05">
      <c r="A1840" s="126"/>
      <c r="B1840" s="256"/>
      <c r="C1840" s="95"/>
      <c r="D1840" s="95"/>
      <c r="E1840" s="95"/>
      <c r="F1840" s="95"/>
      <c r="G1840" s="257"/>
    </row>
    <row r="1841" spans="1:7" ht="15.05">
      <c r="A1841" s="126"/>
      <c r="B1841" s="256"/>
      <c r="C1841" s="95"/>
      <c r="D1841" s="95"/>
      <c r="E1841" s="95"/>
      <c r="F1841" s="95"/>
      <c r="G1841" s="257"/>
    </row>
    <row r="1842" spans="1:7" ht="15.05">
      <c r="A1842" s="126"/>
      <c r="B1842" s="256"/>
      <c r="C1842" s="95"/>
      <c r="D1842" s="95"/>
      <c r="E1842" s="95"/>
      <c r="F1842" s="95"/>
      <c r="G1842" s="257"/>
    </row>
    <row r="1843" spans="1:7" ht="15.05">
      <c r="A1843" s="126"/>
      <c r="B1843" s="256"/>
      <c r="C1843" s="95"/>
      <c r="D1843" s="95"/>
      <c r="E1843" s="95"/>
      <c r="F1843" s="95"/>
      <c r="G1843" s="257"/>
    </row>
    <row r="1844" spans="1:7" ht="15.05">
      <c r="A1844" s="126"/>
      <c r="B1844" s="256"/>
      <c r="C1844" s="95"/>
      <c r="D1844" s="95"/>
      <c r="E1844" s="95"/>
      <c r="F1844" s="95"/>
      <c r="G1844" s="257"/>
    </row>
    <row r="1845" spans="1:7" ht="15.05">
      <c r="A1845" s="126"/>
      <c r="B1845" s="256"/>
      <c r="C1845" s="95"/>
      <c r="D1845" s="95"/>
      <c r="E1845" s="95"/>
      <c r="F1845" s="95"/>
      <c r="G1845" s="257"/>
    </row>
    <row r="1846" spans="1:7" ht="15.05">
      <c r="A1846" s="126"/>
      <c r="B1846" s="256"/>
      <c r="C1846" s="95"/>
      <c r="D1846" s="95"/>
      <c r="E1846" s="95"/>
      <c r="F1846" s="95"/>
      <c r="G1846" s="257"/>
    </row>
    <row r="1847" spans="1:7" ht="15.05">
      <c r="A1847" s="126"/>
      <c r="B1847" s="256"/>
      <c r="C1847" s="95"/>
      <c r="D1847" s="95"/>
      <c r="E1847" s="95"/>
      <c r="F1847" s="95"/>
      <c r="G1847" s="257"/>
    </row>
    <row r="1848" spans="1:7" ht="15.05">
      <c r="A1848" s="126"/>
      <c r="B1848" s="256"/>
      <c r="C1848" s="95"/>
      <c r="D1848" s="95"/>
      <c r="E1848" s="95"/>
      <c r="F1848" s="95"/>
      <c r="G1848" s="257"/>
    </row>
    <row r="1849" spans="1:7" ht="15.05">
      <c r="A1849" s="126"/>
      <c r="B1849" s="256"/>
      <c r="C1849" s="95"/>
      <c r="D1849" s="95"/>
      <c r="E1849" s="95"/>
      <c r="F1849" s="95"/>
      <c r="G1849" s="257"/>
    </row>
    <row r="1850" spans="1:7" ht="15.05">
      <c r="A1850" s="126"/>
      <c r="B1850" s="256"/>
      <c r="C1850" s="95"/>
      <c r="D1850" s="95"/>
      <c r="E1850" s="95"/>
      <c r="F1850" s="95"/>
      <c r="G1850" s="257"/>
    </row>
    <row r="1851" spans="1:7" ht="15.05">
      <c r="A1851" s="126"/>
      <c r="B1851" s="256"/>
      <c r="C1851" s="95"/>
      <c r="D1851" s="95"/>
      <c r="E1851" s="95"/>
      <c r="F1851" s="95"/>
      <c r="G1851" s="257"/>
    </row>
    <row r="1852" spans="1:7" ht="15.05">
      <c r="A1852" s="126"/>
      <c r="B1852" s="256"/>
      <c r="C1852" s="95"/>
      <c r="D1852" s="95"/>
      <c r="E1852" s="95"/>
      <c r="F1852" s="95"/>
      <c r="G1852" s="257"/>
    </row>
    <row r="1853" spans="1:7" ht="15.05">
      <c r="A1853" s="126"/>
      <c r="B1853" s="256"/>
      <c r="C1853" s="95"/>
      <c r="D1853" s="95"/>
      <c r="E1853" s="95"/>
      <c r="F1853" s="95"/>
      <c r="G1853" s="257"/>
    </row>
    <row r="1854" spans="1:7" ht="15.05">
      <c r="A1854" s="126"/>
      <c r="B1854" s="256"/>
      <c r="C1854" s="95"/>
      <c r="D1854" s="95"/>
      <c r="E1854" s="95"/>
      <c r="F1854" s="95"/>
      <c r="G1854" s="257"/>
    </row>
    <row r="1855" spans="1:7" ht="15.05">
      <c r="A1855" s="126"/>
      <c r="B1855" s="256"/>
      <c r="C1855" s="95"/>
      <c r="D1855" s="95"/>
      <c r="E1855" s="95"/>
      <c r="F1855" s="95"/>
      <c r="G1855" s="257"/>
    </row>
    <row r="1856" spans="1:7" ht="15.05">
      <c r="A1856" s="126"/>
      <c r="B1856" s="256"/>
      <c r="C1856" s="95"/>
      <c r="D1856" s="95"/>
      <c r="E1856" s="95"/>
      <c r="F1856" s="95"/>
      <c r="G1856" s="257"/>
    </row>
    <row r="1857" spans="1:7" ht="15.05">
      <c r="A1857" s="126"/>
      <c r="B1857" s="256"/>
      <c r="C1857" s="95"/>
      <c r="D1857" s="95"/>
      <c r="E1857" s="95"/>
      <c r="F1857" s="95"/>
      <c r="G1857" s="257"/>
    </row>
    <row r="1858" spans="1:7" ht="15.05">
      <c r="A1858" s="126"/>
      <c r="B1858" s="256"/>
      <c r="C1858" s="95"/>
      <c r="D1858" s="95"/>
      <c r="E1858" s="95"/>
      <c r="F1858" s="95"/>
      <c r="G1858" s="257"/>
    </row>
    <row r="1859" spans="1:7" ht="15.05">
      <c r="A1859" s="126"/>
      <c r="B1859" s="256"/>
      <c r="C1859" s="95"/>
      <c r="D1859" s="95"/>
      <c r="E1859" s="95"/>
      <c r="F1859" s="95"/>
      <c r="G1859" s="257"/>
    </row>
    <row r="1860" spans="1:7" ht="15.05">
      <c r="A1860" s="126"/>
      <c r="B1860" s="256"/>
      <c r="C1860" s="95"/>
      <c r="D1860" s="95"/>
      <c r="E1860" s="95"/>
      <c r="F1860" s="95"/>
      <c r="G1860" s="257"/>
    </row>
    <row r="1861" spans="1:7" ht="15.05">
      <c r="A1861" s="126"/>
      <c r="B1861" s="256"/>
      <c r="C1861" s="95"/>
      <c r="D1861" s="95"/>
      <c r="E1861" s="95"/>
      <c r="F1861" s="95"/>
      <c r="G1861" s="257"/>
    </row>
    <row r="1862" spans="1:7" ht="15.05">
      <c r="A1862" s="126"/>
      <c r="B1862" s="256"/>
      <c r="C1862" s="95"/>
      <c r="D1862" s="95"/>
      <c r="E1862" s="95"/>
      <c r="F1862" s="95"/>
      <c r="G1862" s="257"/>
    </row>
    <row r="1863" spans="1:7" ht="15.05">
      <c r="A1863" s="126"/>
      <c r="B1863" s="256"/>
      <c r="C1863" s="95"/>
      <c r="D1863" s="95"/>
      <c r="E1863" s="95"/>
      <c r="F1863" s="95"/>
      <c r="G1863" s="257"/>
    </row>
    <row r="1864" spans="1:7" ht="15.05">
      <c r="A1864" s="126"/>
      <c r="B1864" s="256"/>
      <c r="C1864" s="95"/>
      <c r="D1864" s="95"/>
      <c r="E1864" s="95"/>
      <c r="F1864" s="95"/>
      <c r="G1864" s="257"/>
    </row>
    <row r="1865" spans="1:7" ht="15.05">
      <c r="A1865" s="126"/>
      <c r="B1865" s="256"/>
      <c r="C1865" s="95"/>
      <c r="D1865" s="95"/>
      <c r="E1865" s="95"/>
      <c r="F1865" s="95"/>
      <c r="G1865" s="257"/>
    </row>
    <row r="1866" spans="1:7" ht="15.05">
      <c r="A1866" s="126"/>
      <c r="B1866" s="256"/>
      <c r="C1866" s="95"/>
      <c r="D1866" s="95"/>
      <c r="E1866" s="95"/>
      <c r="F1866" s="95"/>
      <c r="G1866" s="257"/>
    </row>
    <row r="1867" spans="1:7" ht="15.05">
      <c r="A1867" s="126"/>
      <c r="B1867" s="256"/>
      <c r="C1867" s="95"/>
      <c r="D1867" s="95"/>
      <c r="E1867" s="95"/>
      <c r="F1867" s="95"/>
      <c r="G1867" s="257"/>
    </row>
    <row r="1868" spans="1:7" ht="15.05">
      <c r="A1868" s="126"/>
      <c r="B1868" s="256"/>
      <c r="C1868" s="95"/>
      <c r="D1868" s="95"/>
      <c r="E1868" s="95"/>
      <c r="F1868" s="95"/>
      <c r="G1868" s="257"/>
    </row>
    <row r="1869" spans="1:7" ht="15.05">
      <c r="A1869" s="126"/>
      <c r="B1869" s="256"/>
      <c r="C1869" s="95"/>
      <c r="D1869" s="95"/>
      <c r="E1869" s="95"/>
      <c r="F1869" s="95"/>
      <c r="G1869" s="257"/>
    </row>
    <row r="1870" spans="1:7" ht="15.05">
      <c r="A1870" s="126"/>
      <c r="B1870" s="256"/>
      <c r="C1870" s="95"/>
      <c r="D1870" s="95"/>
      <c r="E1870" s="95"/>
      <c r="F1870" s="95"/>
      <c r="G1870" s="257"/>
    </row>
    <row r="1871" spans="1:7" ht="15.05">
      <c r="A1871" s="126"/>
      <c r="B1871" s="256"/>
      <c r="C1871" s="95"/>
      <c r="D1871" s="95"/>
      <c r="E1871" s="95"/>
      <c r="F1871" s="95"/>
      <c r="G1871" s="257"/>
    </row>
    <row r="1872" spans="1:7" ht="15.05">
      <c r="A1872" s="126"/>
      <c r="B1872" s="256"/>
      <c r="C1872" s="95"/>
      <c r="D1872" s="95"/>
      <c r="E1872" s="95"/>
      <c r="F1872" s="95"/>
      <c r="G1872" s="257"/>
    </row>
    <row r="1873" spans="1:7" ht="15.05">
      <c r="A1873" s="126"/>
      <c r="B1873" s="256"/>
      <c r="C1873" s="95"/>
      <c r="D1873" s="95"/>
      <c r="E1873" s="95"/>
      <c r="F1873" s="95"/>
      <c r="G1873" s="257"/>
    </row>
    <row r="1874" spans="1:7" ht="15.05">
      <c r="A1874" s="126"/>
      <c r="B1874" s="256"/>
      <c r="C1874" s="95"/>
      <c r="D1874" s="95"/>
      <c r="E1874" s="95"/>
      <c r="F1874" s="95"/>
      <c r="G1874" s="257"/>
    </row>
    <row r="1875" spans="1:7" ht="15.05">
      <c r="A1875" s="126"/>
      <c r="B1875" s="256"/>
      <c r="C1875" s="95"/>
      <c r="D1875" s="95"/>
      <c r="E1875" s="95"/>
      <c r="F1875" s="95"/>
      <c r="G1875" s="257"/>
    </row>
    <row r="1876" spans="1:7" ht="15.05">
      <c r="A1876" s="126"/>
      <c r="B1876" s="256"/>
      <c r="C1876" s="95"/>
      <c r="D1876" s="95"/>
      <c r="E1876" s="95"/>
      <c r="F1876" s="95"/>
      <c r="G1876" s="257"/>
    </row>
    <row r="1877" spans="1:7" ht="15.05">
      <c r="A1877" s="126"/>
      <c r="B1877" s="256"/>
      <c r="C1877" s="95"/>
      <c r="D1877" s="95"/>
      <c r="E1877" s="95"/>
      <c r="F1877" s="95"/>
      <c r="G1877" s="257"/>
    </row>
    <row r="1878" spans="1:7" ht="15.05">
      <c r="A1878" s="126"/>
      <c r="B1878" s="256"/>
      <c r="C1878" s="95"/>
      <c r="D1878" s="95"/>
      <c r="E1878" s="95"/>
      <c r="F1878" s="95"/>
      <c r="G1878" s="257"/>
    </row>
    <row r="1879" spans="1:7" ht="15.05">
      <c r="A1879" s="126"/>
      <c r="B1879" s="256"/>
      <c r="C1879" s="95"/>
      <c r="D1879" s="95"/>
      <c r="E1879" s="95"/>
      <c r="F1879" s="95"/>
      <c r="G1879" s="257"/>
    </row>
    <row r="1880" spans="1:7" ht="15.05">
      <c r="A1880" s="126"/>
      <c r="B1880" s="256"/>
      <c r="C1880" s="95"/>
      <c r="D1880" s="95"/>
      <c r="E1880" s="95"/>
      <c r="F1880" s="95"/>
      <c r="G1880" s="257"/>
    </row>
    <row r="1881" spans="1:7" ht="15.05">
      <c r="A1881" s="126"/>
      <c r="B1881" s="256"/>
      <c r="C1881" s="95"/>
      <c r="D1881" s="95"/>
      <c r="E1881" s="95"/>
      <c r="F1881" s="95"/>
      <c r="G1881" s="257"/>
    </row>
    <row r="1882" spans="1:7" ht="15.05">
      <c r="A1882" s="126"/>
      <c r="B1882" s="256"/>
      <c r="C1882" s="95"/>
      <c r="D1882" s="95"/>
      <c r="E1882" s="95"/>
      <c r="F1882" s="95"/>
      <c r="G1882" s="257"/>
    </row>
    <row r="1883" spans="1:7" ht="15.05">
      <c r="A1883" s="126"/>
      <c r="B1883" s="256"/>
      <c r="C1883" s="95"/>
      <c r="D1883" s="95"/>
      <c r="E1883" s="95"/>
      <c r="F1883" s="95"/>
      <c r="G1883" s="257"/>
    </row>
    <row r="1884" spans="1:7" ht="15.05">
      <c r="A1884" s="126"/>
      <c r="B1884" s="256"/>
      <c r="C1884" s="95"/>
      <c r="D1884" s="95"/>
      <c r="E1884" s="95"/>
      <c r="F1884" s="95"/>
      <c r="G1884" s="257"/>
    </row>
    <row r="1885" spans="1:7" ht="15.05">
      <c r="A1885" s="126"/>
      <c r="B1885" s="256"/>
      <c r="C1885" s="95"/>
      <c r="D1885" s="95"/>
      <c r="E1885" s="95"/>
      <c r="F1885" s="95"/>
      <c r="G1885" s="257"/>
    </row>
    <row r="1886" spans="1:7" ht="15.05">
      <c r="A1886" s="126"/>
      <c r="B1886" s="256"/>
      <c r="C1886" s="95"/>
      <c r="D1886" s="95"/>
      <c r="E1886" s="95"/>
      <c r="F1886" s="95"/>
      <c r="G1886" s="257"/>
    </row>
    <row r="1887" spans="1:7" ht="15.05">
      <c r="A1887" s="126"/>
      <c r="B1887" s="256"/>
      <c r="C1887" s="95"/>
      <c r="D1887" s="95"/>
      <c r="E1887" s="95"/>
      <c r="F1887" s="95"/>
      <c r="G1887" s="257"/>
    </row>
    <row r="1888" spans="1:7" ht="15.05">
      <c r="A1888" s="126"/>
      <c r="B1888" s="256"/>
      <c r="C1888" s="95"/>
      <c r="D1888" s="95"/>
      <c r="E1888" s="95"/>
      <c r="F1888" s="95"/>
      <c r="G1888" s="257"/>
    </row>
    <row r="1889" spans="1:7" ht="15.05">
      <c r="A1889" s="126"/>
      <c r="B1889" s="256"/>
      <c r="C1889" s="95"/>
      <c r="D1889" s="95"/>
      <c r="E1889" s="95"/>
      <c r="F1889" s="95"/>
      <c r="G1889" s="257"/>
    </row>
    <row r="1890" spans="1:7" ht="15.05">
      <c r="A1890" s="126"/>
      <c r="B1890" s="256"/>
      <c r="C1890" s="95"/>
      <c r="D1890" s="95"/>
      <c r="E1890" s="95"/>
      <c r="F1890" s="95"/>
      <c r="G1890" s="257"/>
    </row>
    <row r="1891" spans="1:7" ht="15.05">
      <c r="A1891" s="126"/>
      <c r="B1891" s="256"/>
      <c r="C1891" s="95"/>
      <c r="D1891" s="95"/>
      <c r="E1891" s="95"/>
      <c r="F1891" s="95"/>
      <c r="G1891" s="257"/>
    </row>
    <row r="1892" spans="1:7" ht="15.05">
      <c r="A1892" s="126"/>
      <c r="B1892" s="256"/>
      <c r="C1892" s="95"/>
      <c r="D1892" s="95"/>
      <c r="E1892" s="95"/>
      <c r="F1892" s="95"/>
      <c r="G1892" s="257"/>
    </row>
    <row r="1893" spans="1:7" ht="15.05">
      <c r="A1893" s="126"/>
      <c r="B1893" s="256"/>
      <c r="C1893" s="95"/>
      <c r="D1893" s="95"/>
      <c r="E1893" s="95"/>
      <c r="F1893" s="95"/>
      <c r="G1893" s="257"/>
    </row>
    <row r="1894" spans="1:7" ht="15.05">
      <c r="A1894" s="126"/>
      <c r="B1894" s="256"/>
      <c r="C1894" s="95"/>
      <c r="D1894" s="95"/>
      <c r="E1894" s="95"/>
      <c r="F1894" s="95"/>
      <c r="G1894" s="257"/>
    </row>
    <row r="1895" spans="1:7" ht="15.05">
      <c r="A1895" s="126"/>
      <c r="B1895" s="256"/>
      <c r="C1895" s="95"/>
      <c r="D1895" s="95"/>
      <c r="E1895" s="95"/>
      <c r="F1895" s="95"/>
      <c r="G1895" s="257"/>
    </row>
    <row r="1896" spans="1:7" ht="15.05">
      <c r="A1896" s="126"/>
      <c r="B1896" s="256"/>
      <c r="C1896" s="95"/>
      <c r="D1896" s="95"/>
      <c r="E1896" s="95"/>
      <c r="F1896" s="95"/>
      <c r="G1896" s="257"/>
    </row>
    <row r="1897" spans="1:7" ht="15.05">
      <c r="A1897" s="126"/>
      <c r="B1897" s="256"/>
      <c r="C1897" s="95"/>
      <c r="D1897" s="95"/>
      <c r="E1897" s="95"/>
      <c r="F1897" s="95"/>
      <c r="G1897" s="257"/>
    </row>
    <row r="1898" spans="1:7" ht="15.05">
      <c r="A1898" s="126"/>
      <c r="B1898" s="256"/>
      <c r="C1898" s="95"/>
      <c r="D1898" s="95"/>
      <c r="E1898" s="95"/>
      <c r="F1898" s="95"/>
      <c r="G1898" s="257"/>
    </row>
    <row r="1899" spans="1:7" ht="15.05">
      <c r="A1899" s="126"/>
      <c r="B1899" s="256"/>
      <c r="C1899" s="95"/>
      <c r="D1899" s="95"/>
      <c r="E1899" s="95"/>
      <c r="F1899" s="95"/>
      <c r="G1899" s="257"/>
    </row>
    <row r="1900" spans="1:7" ht="15.05">
      <c r="A1900" s="126"/>
      <c r="B1900" s="256"/>
      <c r="C1900" s="95"/>
      <c r="D1900" s="95"/>
      <c r="E1900" s="95"/>
      <c r="F1900" s="95"/>
      <c r="G1900" s="257"/>
    </row>
    <row r="1901" spans="1:7" ht="15.05">
      <c r="A1901" s="126"/>
      <c r="B1901" s="256"/>
      <c r="C1901" s="95"/>
      <c r="D1901" s="95"/>
      <c r="E1901" s="95"/>
      <c r="F1901" s="95"/>
      <c r="G1901" s="257"/>
    </row>
    <row r="1902" spans="1:7" ht="15.05">
      <c r="A1902" s="126"/>
      <c r="B1902" s="256"/>
      <c r="C1902" s="95"/>
      <c r="D1902" s="95"/>
      <c r="E1902" s="95"/>
      <c r="F1902" s="95"/>
      <c r="G1902" s="257"/>
    </row>
    <row r="1903" spans="1:7" ht="15.05">
      <c r="A1903" s="126"/>
      <c r="B1903" s="256"/>
      <c r="C1903" s="95"/>
      <c r="D1903" s="95"/>
      <c r="E1903" s="95"/>
      <c r="F1903" s="95"/>
      <c r="G1903" s="257"/>
    </row>
    <row r="1904" spans="1:7" ht="15.05">
      <c r="A1904" s="126"/>
      <c r="B1904" s="256"/>
      <c r="C1904" s="95"/>
      <c r="D1904" s="95"/>
      <c r="E1904" s="95"/>
      <c r="F1904" s="95"/>
      <c r="G1904" s="257"/>
    </row>
    <row r="1905" spans="1:7" ht="15.05">
      <c r="A1905" s="126"/>
      <c r="B1905" s="256"/>
      <c r="C1905" s="95"/>
      <c r="D1905" s="95"/>
      <c r="E1905" s="95"/>
      <c r="F1905" s="95"/>
      <c r="G1905" s="257"/>
    </row>
    <row r="1906" spans="1:7" ht="15.05">
      <c r="A1906" s="126"/>
      <c r="B1906" s="256"/>
      <c r="C1906" s="95"/>
      <c r="D1906" s="95"/>
      <c r="E1906" s="95"/>
      <c r="F1906" s="95"/>
      <c r="G1906" s="257"/>
    </row>
    <row r="1907" spans="1:7" ht="15.05">
      <c r="A1907" s="126"/>
      <c r="B1907" s="256"/>
      <c r="C1907" s="95"/>
      <c r="D1907" s="95"/>
      <c r="E1907" s="95"/>
      <c r="F1907" s="95"/>
      <c r="G1907" s="257"/>
    </row>
    <row r="1908" spans="1:7" ht="15.05">
      <c r="A1908" s="126"/>
      <c r="B1908" s="256"/>
      <c r="C1908" s="95"/>
      <c r="D1908" s="95"/>
      <c r="E1908" s="95"/>
      <c r="F1908" s="95"/>
      <c r="G1908" s="257"/>
    </row>
    <row r="1909" spans="1:7" ht="15.05">
      <c r="A1909" s="126"/>
      <c r="B1909" s="256"/>
      <c r="C1909" s="95"/>
      <c r="D1909" s="95"/>
      <c r="E1909" s="95"/>
      <c r="F1909" s="95"/>
      <c r="G1909" s="257"/>
    </row>
    <row r="1910" spans="1:7" ht="15.05">
      <c r="A1910" s="126"/>
      <c r="B1910" s="256"/>
      <c r="C1910" s="95"/>
      <c r="D1910" s="95"/>
      <c r="E1910" s="95"/>
      <c r="F1910" s="95"/>
      <c r="G1910" s="257"/>
    </row>
    <row r="1911" spans="1:7" ht="15.05">
      <c r="A1911" s="126"/>
      <c r="B1911" s="256"/>
      <c r="C1911" s="95"/>
      <c r="D1911" s="95"/>
      <c r="E1911" s="95"/>
      <c r="F1911" s="95"/>
      <c r="G1911" s="257"/>
    </row>
    <row r="1912" spans="1:7" ht="15.05">
      <c r="A1912" s="126"/>
      <c r="B1912" s="256"/>
      <c r="C1912" s="95"/>
      <c r="D1912" s="95"/>
      <c r="E1912" s="95"/>
      <c r="F1912" s="95"/>
      <c r="G1912" s="257"/>
    </row>
    <row r="1913" spans="1:7" ht="15.05">
      <c r="A1913" s="126"/>
      <c r="B1913" s="256"/>
      <c r="C1913" s="95"/>
      <c r="D1913" s="95"/>
      <c r="E1913" s="95"/>
      <c r="F1913" s="95"/>
      <c r="G1913" s="257"/>
    </row>
    <row r="1914" spans="1:7" ht="15.05">
      <c r="A1914" s="126"/>
      <c r="B1914" s="256"/>
      <c r="C1914" s="95"/>
      <c r="D1914" s="95"/>
      <c r="E1914" s="95"/>
      <c r="F1914" s="95"/>
      <c r="G1914" s="257"/>
    </row>
    <row r="1915" spans="1:7" ht="15.05">
      <c r="A1915" s="126"/>
      <c r="B1915" s="256"/>
      <c r="C1915" s="95"/>
      <c r="D1915" s="95"/>
      <c r="E1915" s="95"/>
      <c r="F1915" s="95"/>
      <c r="G1915" s="257"/>
    </row>
    <row r="1916" spans="1:7" ht="15.05">
      <c r="A1916" s="126"/>
      <c r="B1916" s="256"/>
      <c r="C1916" s="95"/>
      <c r="D1916" s="95"/>
      <c r="E1916" s="95"/>
      <c r="F1916" s="95"/>
      <c r="G1916" s="257"/>
    </row>
    <row r="1917" spans="1:7" ht="15.05">
      <c r="A1917" s="126"/>
      <c r="B1917" s="256"/>
      <c r="C1917" s="95"/>
      <c r="D1917" s="95"/>
      <c r="E1917" s="95"/>
      <c r="F1917" s="95"/>
      <c r="G1917" s="257"/>
    </row>
    <row r="1918" spans="1:7" ht="15.05">
      <c r="A1918" s="126"/>
      <c r="B1918" s="256"/>
      <c r="C1918" s="95"/>
      <c r="D1918" s="95"/>
      <c r="E1918" s="95"/>
      <c r="F1918" s="95"/>
      <c r="G1918" s="257"/>
    </row>
    <row r="1919" spans="1:7" ht="15.05">
      <c r="A1919" s="126"/>
      <c r="B1919" s="256"/>
      <c r="C1919" s="95"/>
      <c r="D1919" s="95"/>
      <c r="E1919" s="95"/>
      <c r="F1919" s="95"/>
      <c r="G1919" s="257"/>
    </row>
    <row r="1920" spans="1:7" ht="15.05">
      <c r="A1920" s="126"/>
      <c r="B1920" s="256"/>
      <c r="C1920" s="95"/>
      <c r="D1920" s="95"/>
      <c r="E1920" s="95"/>
      <c r="F1920" s="95"/>
      <c r="G1920" s="257"/>
    </row>
    <row r="1921" spans="1:7" ht="15.05">
      <c r="A1921" s="126"/>
      <c r="B1921" s="256"/>
      <c r="C1921" s="95"/>
      <c r="D1921" s="95"/>
      <c r="E1921" s="95"/>
      <c r="F1921" s="95"/>
      <c r="G1921" s="257"/>
    </row>
    <row r="1922" spans="1:7" ht="15.05">
      <c r="A1922" s="126"/>
      <c r="B1922" s="256"/>
      <c r="C1922" s="95"/>
      <c r="D1922" s="95"/>
      <c r="E1922" s="95"/>
      <c r="F1922" s="95"/>
      <c r="G1922" s="257"/>
    </row>
    <row r="1923" spans="1:7" ht="15.05">
      <c r="A1923" s="126"/>
      <c r="B1923" s="256"/>
      <c r="C1923" s="95"/>
      <c r="D1923" s="95"/>
      <c r="E1923" s="95"/>
      <c r="F1923" s="95"/>
      <c r="G1923" s="257"/>
    </row>
    <row r="1924" spans="1:7" ht="15.05">
      <c r="A1924" s="126"/>
      <c r="B1924" s="256"/>
      <c r="C1924" s="95"/>
      <c r="D1924" s="95"/>
      <c r="E1924" s="95"/>
      <c r="F1924" s="95"/>
      <c r="G1924" s="257"/>
    </row>
    <row r="1925" spans="1:7" ht="15.05">
      <c r="A1925" s="126"/>
      <c r="B1925" s="256"/>
      <c r="C1925" s="95"/>
      <c r="D1925" s="95"/>
      <c r="E1925" s="95"/>
      <c r="F1925" s="95"/>
      <c r="G1925" s="257"/>
    </row>
    <row r="1926" spans="1:7" ht="15.05">
      <c r="A1926" s="126"/>
      <c r="B1926" s="256"/>
      <c r="C1926" s="95"/>
      <c r="D1926" s="95"/>
      <c r="E1926" s="95"/>
      <c r="F1926" s="95"/>
      <c r="G1926" s="257"/>
    </row>
    <row r="1927" spans="1:7" ht="15.05">
      <c r="A1927" s="126"/>
      <c r="B1927" s="256"/>
      <c r="C1927" s="95"/>
      <c r="D1927" s="95"/>
      <c r="E1927" s="95"/>
      <c r="F1927" s="95"/>
      <c r="G1927" s="257"/>
    </row>
    <row r="1928" spans="1:7" ht="15.05">
      <c r="A1928" s="126"/>
      <c r="B1928" s="256"/>
      <c r="C1928" s="95"/>
      <c r="D1928" s="95"/>
      <c r="E1928" s="95"/>
      <c r="F1928" s="95"/>
      <c r="G1928" s="257"/>
    </row>
    <row r="1929" spans="1:7" ht="15.05">
      <c r="A1929" s="126"/>
      <c r="B1929" s="256"/>
      <c r="C1929" s="95"/>
      <c r="D1929" s="95"/>
      <c r="E1929" s="95"/>
      <c r="F1929" s="95"/>
      <c r="G1929" s="257"/>
    </row>
    <row r="1930" spans="1:7" ht="15.05">
      <c r="A1930" s="126"/>
      <c r="B1930" s="256"/>
      <c r="C1930" s="95"/>
      <c r="D1930" s="95"/>
      <c r="E1930" s="95"/>
      <c r="F1930" s="95"/>
      <c r="G1930" s="257"/>
    </row>
    <row r="1931" spans="1:7" ht="15.05">
      <c r="A1931" s="126"/>
      <c r="B1931" s="256"/>
      <c r="C1931" s="95"/>
      <c r="D1931" s="95"/>
      <c r="E1931" s="95"/>
      <c r="F1931" s="95"/>
      <c r="G1931" s="257"/>
    </row>
    <row r="1932" spans="1:7" ht="15.05">
      <c r="A1932" s="126"/>
      <c r="B1932" s="256"/>
      <c r="C1932" s="95"/>
      <c r="D1932" s="95"/>
      <c r="E1932" s="95"/>
      <c r="F1932" s="95"/>
      <c r="G1932" s="257"/>
    </row>
    <row r="1933" spans="1:7" ht="15.05">
      <c r="A1933" s="126"/>
      <c r="B1933" s="256"/>
      <c r="C1933" s="95"/>
      <c r="D1933" s="95"/>
      <c r="E1933" s="95"/>
      <c r="F1933" s="95"/>
      <c r="G1933" s="257"/>
    </row>
    <row r="1934" spans="1:7" ht="15.05">
      <c r="A1934" s="126"/>
      <c r="B1934" s="256"/>
      <c r="C1934" s="95"/>
      <c r="D1934" s="95"/>
      <c r="E1934" s="95"/>
      <c r="F1934" s="95"/>
      <c r="G1934" s="257"/>
    </row>
    <row r="1935" spans="1:7" ht="15.05">
      <c r="A1935" s="126"/>
      <c r="B1935" s="256"/>
      <c r="C1935" s="95"/>
      <c r="D1935" s="95"/>
      <c r="E1935" s="95"/>
      <c r="F1935" s="95"/>
      <c r="G1935" s="257"/>
    </row>
    <row r="1936" spans="1:7" ht="15.05">
      <c r="A1936" s="126"/>
      <c r="B1936" s="256"/>
      <c r="C1936" s="95"/>
      <c r="D1936" s="95"/>
      <c r="E1936" s="95"/>
      <c r="F1936" s="95"/>
      <c r="G1936" s="257"/>
    </row>
    <row r="1937" spans="1:7" ht="15.05">
      <c r="A1937" s="126"/>
      <c r="B1937" s="256"/>
      <c r="C1937" s="95"/>
      <c r="D1937" s="95"/>
      <c r="E1937" s="95"/>
      <c r="F1937" s="95"/>
      <c r="G1937" s="257"/>
    </row>
    <row r="1938" spans="1:7" ht="15.05">
      <c r="A1938" s="126"/>
      <c r="B1938" s="256"/>
      <c r="C1938" s="95"/>
      <c r="D1938" s="95"/>
      <c r="E1938" s="95"/>
      <c r="F1938" s="95"/>
      <c r="G1938" s="257"/>
    </row>
    <row r="1939" spans="1:7" ht="15.05">
      <c r="A1939" s="126"/>
      <c r="B1939" s="256"/>
      <c r="C1939" s="95"/>
      <c r="D1939" s="95"/>
      <c r="E1939" s="95"/>
      <c r="F1939" s="95"/>
      <c r="G1939" s="257"/>
    </row>
    <row r="1940" spans="1:7" ht="15.05">
      <c r="A1940" s="126"/>
      <c r="B1940" s="256"/>
      <c r="C1940" s="95"/>
      <c r="D1940" s="95"/>
      <c r="E1940" s="95"/>
      <c r="F1940" s="95"/>
      <c r="G1940" s="257"/>
    </row>
    <row r="1941" spans="1:7" ht="15.05">
      <c r="A1941" s="126"/>
      <c r="B1941" s="256"/>
      <c r="C1941" s="95"/>
      <c r="D1941" s="95"/>
      <c r="E1941" s="95"/>
      <c r="F1941" s="95"/>
      <c r="G1941" s="257"/>
    </row>
    <row r="1942" spans="1:7" ht="15.05">
      <c r="A1942" s="126"/>
      <c r="B1942" s="256"/>
      <c r="C1942" s="95"/>
      <c r="D1942" s="95"/>
      <c r="E1942" s="95"/>
      <c r="F1942" s="95"/>
      <c r="G1942" s="257"/>
    </row>
    <row r="1943" spans="1:7" ht="15.05">
      <c r="A1943" s="126"/>
      <c r="B1943" s="256"/>
      <c r="C1943" s="95"/>
      <c r="D1943" s="95"/>
      <c r="E1943" s="95"/>
      <c r="F1943" s="95"/>
      <c r="G1943" s="257"/>
    </row>
    <row r="1944" spans="1:7" ht="15.05">
      <c r="A1944" s="126"/>
      <c r="B1944" s="256"/>
      <c r="C1944" s="95"/>
      <c r="D1944" s="95"/>
      <c r="E1944" s="95"/>
      <c r="F1944" s="95"/>
      <c r="G1944" s="257"/>
    </row>
    <row r="1945" spans="1:7" ht="15.05">
      <c r="A1945" s="126"/>
      <c r="B1945" s="256"/>
      <c r="C1945" s="95"/>
      <c r="D1945" s="95"/>
      <c r="E1945" s="95"/>
      <c r="F1945" s="95"/>
      <c r="G1945" s="257"/>
    </row>
    <row r="1946" spans="1:7" ht="15.05">
      <c r="A1946" s="126"/>
      <c r="B1946" s="256"/>
      <c r="C1946" s="95"/>
      <c r="D1946" s="95"/>
      <c r="E1946" s="95"/>
      <c r="F1946" s="95"/>
      <c r="G1946" s="257"/>
    </row>
    <row r="1947" spans="1:7" ht="15.05">
      <c r="A1947" s="126"/>
      <c r="B1947" s="256"/>
      <c r="C1947" s="95"/>
      <c r="D1947" s="95"/>
      <c r="E1947" s="95"/>
      <c r="F1947" s="95"/>
      <c r="G1947" s="257"/>
    </row>
    <row r="1948" spans="1:7" ht="15.05">
      <c r="A1948" s="126"/>
      <c r="B1948" s="256"/>
      <c r="C1948" s="95"/>
      <c r="D1948" s="95"/>
      <c r="E1948" s="95"/>
      <c r="F1948" s="95"/>
      <c r="G1948" s="257"/>
    </row>
    <row r="1949" spans="1:7" ht="15.05">
      <c r="A1949" s="126"/>
      <c r="B1949" s="256"/>
      <c r="C1949" s="95"/>
      <c r="D1949" s="95"/>
      <c r="E1949" s="95"/>
      <c r="F1949" s="95"/>
      <c r="G1949" s="257"/>
    </row>
    <row r="1950" spans="1:7" ht="15.05">
      <c r="A1950" s="126"/>
      <c r="B1950" s="256"/>
      <c r="C1950" s="95"/>
      <c r="D1950" s="95"/>
      <c r="E1950" s="95"/>
      <c r="F1950" s="95"/>
      <c r="G1950" s="257"/>
    </row>
    <row r="1951" spans="1:7" ht="15.05">
      <c r="A1951" s="126"/>
      <c r="B1951" s="256"/>
      <c r="C1951" s="95"/>
      <c r="D1951" s="95"/>
      <c r="E1951" s="95"/>
      <c r="F1951" s="95"/>
      <c r="G1951" s="257"/>
    </row>
    <row r="1952" spans="1:7" ht="15.05">
      <c r="A1952" s="126"/>
      <c r="B1952" s="256"/>
      <c r="C1952" s="95"/>
      <c r="D1952" s="95"/>
      <c r="E1952" s="95"/>
      <c r="F1952" s="95"/>
      <c r="G1952" s="257"/>
    </row>
    <row r="1953" spans="1:7" ht="15.05">
      <c r="A1953" s="126"/>
      <c r="B1953" s="256"/>
      <c r="C1953" s="95"/>
      <c r="D1953" s="95"/>
      <c r="E1953" s="95"/>
      <c r="F1953" s="95"/>
      <c r="G1953" s="257"/>
    </row>
    <row r="1954" spans="1:7" ht="15.05">
      <c r="A1954" s="126"/>
      <c r="B1954" s="256"/>
      <c r="C1954" s="95"/>
      <c r="D1954" s="95"/>
      <c r="E1954" s="95"/>
      <c r="F1954" s="95"/>
      <c r="G1954" s="257"/>
    </row>
    <row r="1955" spans="1:7" ht="15.05">
      <c r="A1955" s="126"/>
      <c r="B1955" s="256"/>
      <c r="C1955" s="95"/>
      <c r="D1955" s="95"/>
      <c r="E1955" s="95"/>
      <c r="F1955" s="95"/>
      <c r="G1955" s="257"/>
    </row>
    <row r="1956" spans="1:7" ht="15.05">
      <c r="A1956" s="126"/>
      <c r="B1956" s="256"/>
      <c r="C1956" s="95"/>
      <c r="D1956" s="95"/>
      <c r="E1956" s="95"/>
      <c r="F1956" s="95"/>
      <c r="G1956" s="257"/>
    </row>
    <row r="1957" spans="1:7" ht="15.05">
      <c r="A1957" s="126"/>
      <c r="B1957" s="256"/>
      <c r="C1957" s="95"/>
      <c r="D1957" s="95"/>
      <c r="E1957" s="95"/>
      <c r="F1957" s="95"/>
      <c r="G1957" s="257"/>
    </row>
    <row r="1958" spans="1:7" ht="15.05">
      <c r="A1958" s="126"/>
      <c r="B1958" s="256"/>
      <c r="C1958" s="95"/>
      <c r="D1958" s="95"/>
      <c r="E1958" s="95"/>
      <c r="F1958" s="95"/>
      <c r="G1958" s="257"/>
    </row>
    <row r="1959" spans="1:7" ht="15.05">
      <c r="A1959" s="126"/>
      <c r="B1959" s="256"/>
      <c r="C1959" s="95"/>
      <c r="D1959" s="95"/>
      <c r="E1959" s="95"/>
      <c r="F1959" s="95"/>
      <c r="G1959" s="257"/>
    </row>
    <row r="1960" spans="1:7" ht="15.05">
      <c r="A1960" s="126"/>
      <c r="B1960" s="256"/>
      <c r="C1960" s="95"/>
      <c r="D1960" s="95"/>
      <c r="E1960" s="95"/>
      <c r="F1960" s="95"/>
      <c r="G1960" s="257"/>
    </row>
    <row r="1961" spans="1:7" ht="15.05">
      <c r="A1961" s="126"/>
      <c r="B1961" s="256"/>
      <c r="C1961" s="95"/>
      <c r="D1961" s="95"/>
      <c r="E1961" s="95"/>
      <c r="F1961" s="95"/>
      <c r="G1961" s="257"/>
    </row>
    <row r="1962" spans="1:7" ht="15.05">
      <c r="A1962" s="126"/>
      <c r="B1962" s="256"/>
      <c r="C1962" s="95"/>
      <c r="D1962" s="95"/>
      <c r="E1962" s="95"/>
      <c r="F1962" s="95"/>
      <c r="G1962" s="257"/>
    </row>
    <row r="1963" spans="1:7" ht="15.05">
      <c r="A1963" s="126"/>
      <c r="B1963" s="256"/>
      <c r="C1963" s="95"/>
      <c r="D1963" s="95"/>
      <c r="E1963" s="95"/>
      <c r="F1963" s="95"/>
      <c r="G1963" s="257"/>
    </row>
    <row r="1964" spans="1:7" ht="15.05">
      <c r="A1964" s="126"/>
      <c r="B1964" s="256"/>
      <c r="C1964" s="95"/>
      <c r="D1964" s="95"/>
      <c r="E1964" s="95"/>
      <c r="F1964" s="95"/>
      <c r="G1964" s="257"/>
    </row>
    <row r="1965" spans="1:7" ht="15.05">
      <c r="A1965" s="126"/>
      <c r="B1965" s="256"/>
      <c r="C1965" s="95"/>
      <c r="D1965" s="95"/>
      <c r="E1965" s="95"/>
      <c r="F1965" s="95"/>
      <c r="G1965" s="257"/>
    </row>
    <row r="1966" spans="1:7" ht="15.05">
      <c r="A1966" s="126"/>
      <c r="B1966" s="256"/>
      <c r="C1966" s="95"/>
      <c r="D1966" s="95"/>
      <c r="E1966" s="95"/>
      <c r="F1966" s="95"/>
      <c r="G1966" s="257"/>
    </row>
    <row r="1967" spans="1:7" ht="15.05">
      <c r="A1967" s="126"/>
      <c r="B1967" s="256"/>
      <c r="C1967" s="95"/>
      <c r="D1967" s="95"/>
      <c r="E1967" s="95"/>
      <c r="F1967" s="95"/>
      <c r="G1967" s="257"/>
    </row>
    <row r="1968" spans="1:7" ht="15.05">
      <c r="A1968" s="126"/>
      <c r="B1968" s="256"/>
      <c r="C1968" s="95"/>
      <c r="D1968" s="95"/>
      <c r="E1968" s="95"/>
      <c r="F1968" s="95"/>
      <c r="G1968" s="257"/>
    </row>
    <row r="1969" spans="1:7" ht="15.05">
      <c r="A1969" s="126"/>
      <c r="B1969" s="256"/>
      <c r="C1969" s="95"/>
      <c r="D1969" s="95"/>
      <c r="E1969" s="95"/>
      <c r="F1969" s="95"/>
      <c r="G1969" s="257"/>
    </row>
    <row r="1970" spans="1:7" ht="15.05">
      <c r="A1970" s="126"/>
      <c r="B1970" s="256"/>
      <c r="C1970" s="95"/>
      <c r="D1970" s="95"/>
      <c r="E1970" s="95"/>
      <c r="F1970" s="95"/>
      <c r="G1970" s="257"/>
    </row>
    <row r="1971" spans="1:7" ht="15.05">
      <c r="A1971" s="126"/>
      <c r="B1971" s="256"/>
      <c r="C1971" s="95"/>
      <c r="D1971" s="95"/>
      <c r="E1971" s="95"/>
      <c r="F1971" s="95"/>
      <c r="G1971" s="257"/>
    </row>
    <row r="1972" spans="1:7" ht="15.05">
      <c r="A1972" s="126"/>
      <c r="B1972" s="256"/>
      <c r="C1972" s="95"/>
      <c r="D1972" s="95"/>
      <c r="E1972" s="95"/>
      <c r="F1972" s="95"/>
      <c r="G1972" s="257"/>
    </row>
    <row r="1973" spans="1:7" ht="15.05">
      <c r="A1973" s="126"/>
      <c r="B1973" s="256"/>
      <c r="C1973" s="95"/>
      <c r="D1973" s="95"/>
      <c r="E1973" s="95"/>
      <c r="F1973" s="95"/>
      <c r="G1973" s="257"/>
    </row>
    <row r="1974" spans="1:7" ht="15.05">
      <c r="A1974" s="126"/>
      <c r="B1974" s="256"/>
      <c r="C1974" s="95"/>
      <c r="D1974" s="95"/>
      <c r="E1974" s="95"/>
      <c r="F1974" s="95"/>
      <c r="G1974" s="257"/>
    </row>
    <row r="1975" spans="1:7" ht="15.05">
      <c r="A1975" s="126"/>
      <c r="B1975" s="256"/>
      <c r="C1975" s="95"/>
      <c r="D1975" s="95"/>
      <c r="E1975" s="95"/>
      <c r="F1975" s="95"/>
      <c r="G1975" s="257"/>
    </row>
    <row r="1976" spans="1:7" ht="15.05">
      <c r="A1976" s="126"/>
      <c r="B1976" s="256"/>
      <c r="C1976" s="95"/>
      <c r="D1976" s="95"/>
      <c r="E1976" s="95"/>
      <c r="F1976" s="95"/>
      <c r="G1976" s="257"/>
    </row>
    <row r="1977" spans="1:7" ht="15.05">
      <c r="A1977" s="126"/>
      <c r="B1977" s="256"/>
      <c r="C1977" s="95"/>
      <c r="D1977" s="95"/>
      <c r="E1977" s="95"/>
      <c r="F1977" s="95"/>
      <c r="G1977" s="257"/>
    </row>
    <row r="1978" spans="1:7" ht="15.05">
      <c r="A1978" s="126"/>
      <c r="B1978" s="256"/>
      <c r="C1978" s="95"/>
      <c r="D1978" s="95"/>
      <c r="E1978" s="95"/>
      <c r="F1978" s="95"/>
      <c r="G1978" s="257"/>
    </row>
    <row r="1979" spans="1:7" ht="15.05">
      <c r="A1979" s="126"/>
      <c r="B1979" s="256"/>
      <c r="C1979" s="95"/>
      <c r="D1979" s="95"/>
      <c r="E1979" s="95"/>
      <c r="F1979" s="95"/>
      <c r="G1979" s="257"/>
    </row>
    <row r="1980" spans="1:7" ht="15.05">
      <c r="A1980" s="126"/>
      <c r="B1980" s="256"/>
      <c r="C1980" s="95"/>
      <c r="D1980" s="95"/>
      <c r="E1980" s="95"/>
      <c r="F1980" s="95"/>
      <c r="G1980" s="257"/>
    </row>
    <row r="1981" spans="1:7" ht="15.05">
      <c r="A1981" s="126"/>
      <c r="B1981" s="256"/>
      <c r="C1981" s="95"/>
      <c r="D1981" s="95"/>
      <c r="E1981" s="95"/>
      <c r="F1981" s="95"/>
      <c r="G1981" s="257"/>
    </row>
    <row r="1982" spans="1:7" ht="15.05">
      <c r="A1982" s="126"/>
      <c r="B1982" s="256"/>
      <c r="C1982" s="95"/>
      <c r="D1982" s="95"/>
      <c r="E1982" s="95"/>
      <c r="F1982" s="95"/>
      <c r="G1982" s="257"/>
    </row>
    <row r="1983" spans="1:7" ht="15.05">
      <c r="A1983" s="126"/>
      <c r="B1983" s="256"/>
      <c r="C1983" s="95"/>
      <c r="D1983" s="95"/>
      <c r="E1983" s="95"/>
      <c r="F1983" s="95"/>
      <c r="G1983" s="257"/>
    </row>
    <row r="1984" spans="1:7" ht="15.05">
      <c r="A1984" s="126"/>
      <c r="B1984" s="256"/>
      <c r="C1984" s="95"/>
      <c r="D1984" s="95"/>
      <c r="E1984" s="95"/>
      <c r="F1984" s="95"/>
      <c r="G1984" s="257"/>
    </row>
    <row r="1985" spans="1:7" ht="15.05">
      <c r="A1985" s="126"/>
      <c r="B1985" s="256"/>
      <c r="C1985" s="95"/>
      <c r="D1985" s="95"/>
      <c r="E1985" s="95"/>
      <c r="F1985" s="95"/>
      <c r="G1985" s="257"/>
    </row>
    <row r="1986" spans="1:7" ht="15.05">
      <c r="A1986" s="126"/>
      <c r="B1986" s="256"/>
      <c r="C1986" s="95"/>
      <c r="D1986" s="95"/>
      <c r="E1986" s="95"/>
      <c r="F1986" s="95"/>
      <c r="G1986" s="257"/>
    </row>
    <row r="1987" spans="1:7" ht="15.05">
      <c r="A1987" s="126"/>
      <c r="B1987" s="256"/>
      <c r="C1987" s="95"/>
      <c r="D1987" s="95"/>
      <c r="E1987" s="95"/>
      <c r="F1987" s="95"/>
      <c r="G1987" s="257"/>
    </row>
    <row r="1988" spans="1:7" ht="15.05">
      <c r="A1988" s="126"/>
      <c r="B1988" s="256"/>
      <c r="C1988" s="95"/>
      <c r="D1988" s="95"/>
      <c r="E1988" s="95"/>
      <c r="F1988" s="95"/>
      <c r="G1988" s="257"/>
    </row>
    <row r="1989" spans="1:7" ht="15.05">
      <c r="A1989" s="126"/>
      <c r="B1989" s="256"/>
      <c r="C1989" s="95"/>
      <c r="D1989" s="95"/>
      <c r="E1989" s="95"/>
      <c r="F1989" s="95"/>
      <c r="G1989" s="257"/>
    </row>
    <row r="1990" spans="1:7" ht="15.05">
      <c r="A1990" s="126"/>
      <c r="B1990" s="256"/>
      <c r="C1990" s="95"/>
      <c r="D1990" s="95"/>
      <c r="E1990" s="95"/>
      <c r="F1990" s="95"/>
      <c r="G1990" s="257"/>
    </row>
    <row r="1991" spans="1:7" ht="15.05">
      <c r="A1991" s="126"/>
      <c r="B1991" s="256"/>
      <c r="C1991" s="95"/>
      <c r="D1991" s="95"/>
      <c r="E1991" s="95"/>
      <c r="F1991" s="95"/>
      <c r="G1991" s="257"/>
    </row>
    <row r="1992" spans="1:7" ht="15.05">
      <c r="A1992" s="126"/>
      <c r="B1992" s="256"/>
      <c r="C1992" s="95"/>
      <c r="D1992" s="95"/>
      <c r="E1992" s="95"/>
      <c r="F1992" s="95"/>
      <c r="G1992" s="257"/>
    </row>
    <row r="1993" spans="1:7" ht="15.05">
      <c r="A1993" s="126"/>
      <c r="B1993" s="256"/>
      <c r="C1993" s="95"/>
      <c r="D1993" s="95"/>
      <c r="E1993" s="95"/>
      <c r="F1993" s="95"/>
      <c r="G1993" s="257"/>
    </row>
    <row r="1994" spans="1:7" ht="15.05">
      <c r="A1994" s="126"/>
      <c r="B1994" s="256"/>
      <c r="C1994" s="95"/>
      <c r="D1994" s="95"/>
      <c r="E1994" s="95"/>
      <c r="F1994" s="95"/>
      <c r="G1994" s="257"/>
    </row>
    <row r="1995" spans="1:7" ht="15.05">
      <c r="A1995" s="126"/>
      <c r="B1995" s="256"/>
      <c r="C1995" s="95"/>
      <c r="D1995" s="95"/>
      <c r="E1995" s="95"/>
      <c r="F1995" s="95"/>
      <c r="G1995" s="257"/>
    </row>
    <row r="1996" spans="1:7" ht="15.05">
      <c r="A1996" s="126"/>
      <c r="B1996" s="256"/>
      <c r="C1996" s="95"/>
      <c r="D1996" s="95"/>
      <c r="E1996" s="95"/>
      <c r="F1996" s="95"/>
      <c r="G1996" s="257"/>
    </row>
    <row r="1997" spans="1:7" ht="15.05">
      <c r="A1997" s="126"/>
      <c r="B1997" s="256"/>
      <c r="C1997" s="95"/>
      <c r="D1997" s="95"/>
      <c r="E1997" s="95"/>
      <c r="F1997" s="95"/>
      <c r="G1997" s="257"/>
    </row>
    <row r="1998" spans="1:7" ht="15.05">
      <c r="A1998" s="126"/>
      <c r="B1998" s="256"/>
      <c r="C1998" s="95"/>
      <c r="D1998" s="95"/>
      <c r="E1998" s="95"/>
      <c r="F1998" s="95"/>
      <c r="G1998" s="257"/>
    </row>
    <row r="1999" spans="1:7" ht="15.05">
      <c r="A1999" s="126"/>
      <c r="B1999" s="256"/>
      <c r="C1999" s="95"/>
      <c r="D1999" s="95"/>
      <c r="E1999" s="95"/>
      <c r="F1999" s="95"/>
      <c r="G1999" s="257"/>
    </row>
    <row r="2000" spans="1:7" ht="15.05">
      <c r="A2000" s="126"/>
      <c r="B2000" s="256"/>
      <c r="C2000" s="95"/>
      <c r="D2000" s="95"/>
      <c r="E2000" s="95"/>
      <c r="F2000" s="95"/>
      <c r="G2000" s="257"/>
    </row>
    <row r="2001" spans="1:7" ht="15.05">
      <c r="A2001" s="126"/>
      <c r="B2001" s="256"/>
      <c r="C2001" s="95"/>
      <c r="D2001" s="95"/>
      <c r="E2001" s="95"/>
      <c r="F2001" s="95"/>
      <c r="G2001" s="257"/>
    </row>
    <row r="2002" spans="1:7" ht="15.05">
      <c r="A2002" s="126"/>
      <c r="B2002" s="256"/>
      <c r="C2002" s="95"/>
      <c r="D2002" s="95"/>
      <c r="E2002" s="95"/>
      <c r="F2002" s="95"/>
      <c r="G2002" s="257"/>
    </row>
    <row r="2003" spans="1:7" ht="15.05">
      <c r="A2003" s="126"/>
      <c r="B2003" s="256"/>
      <c r="C2003" s="95"/>
      <c r="D2003" s="95"/>
      <c r="E2003" s="95"/>
      <c r="F2003" s="95"/>
      <c r="G2003" s="257"/>
    </row>
    <row r="2004" spans="1:7" ht="15.05">
      <c r="A2004" s="126"/>
      <c r="B2004" s="256"/>
      <c r="C2004" s="95"/>
      <c r="D2004" s="95"/>
      <c r="E2004" s="95"/>
      <c r="F2004" s="95"/>
      <c r="G2004" s="257"/>
    </row>
    <row r="2005" spans="1:7" ht="15.05">
      <c r="A2005" s="126"/>
      <c r="B2005" s="256"/>
      <c r="C2005" s="95"/>
      <c r="D2005" s="95"/>
      <c r="E2005" s="95"/>
      <c r="F2005" s="95"/>
      <c r="G2005" s="257"/>
    </row>
    <row r="2006" spans="1:7" ht="13.45" customHeight="1" thickBot="1">
      <c r="A2006" s="127"/>
      <c r="B2006" s="427" t="str">
        <f ca="1">OFFSET(L!$C$1,MATCH("General"&amp;"Cpy",L!$A:$A,0)-1,SL,,)</f>
        <v>© 2026 Responsible Minerals Initiative。保留所有权利。</v>
      </c>
      <c r="C2006" s="427"/>
      <c r="D2006" s="427"/>
      <c r="E2006" s="427"/>
      <c r="F2006" s="427"/>
      <c r="G2006" s="260"/>
    </row>
    <row r="2007" spans="1:7" ht="13.45" thickTop="1">
      <c r="F2007" s="262"/>
    </row>
  </sheetData>
  <sheetProtection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98" type="noConversion"/>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sheetPr codeName="Sheet8"/>
  <dimension ref="A1:K655"/>
  <sheetViews>
    <sheetView topLeftCell="D1" zoomScalePageLayoutView="85" workbookViewId="0">
      <pane ySplit="4" topLeftCell="A457" activePane="bottomLeft" state="frozen"/>
      <selection activeCell="A4" sqref="A4"/>
      <selection pane="bottomLeft" activeCell="F462" sqref="F462"/>
    </sheetView>
  </sheetViews>
  <sheetFormatPr defaultColWidth="8.83203125" defaultRowHeight="12.9"/>
  <cols>
    <col min="1" max="1" width="9.1640625" style="173" bestFit="1" customWidth="1"/>
    <col min="2" max="2" width="42.83203125" style="173" customWidth="1"/>
    <col min="3" max="3" width="63.83203125" style="173" customWidth="1"/>
    <col min="4" max="4" width="25.58203125" style="173" customWidth="1"/>
    <col min="5" max="5" width="12.58203125" style="173" customWidth="1"/>
    <col min="6" max="6" width="12.58203125" style="174" customWidth="1"/>
    <col min="7" max="7" width="15.4140625" style="173" customWidth="1"/>
    <col min="8" max="8" width="23.83203125" style="173" customWidth="1"/>
    <col min="9" max="9" width="28.1640625" style="173" customWidth="1"/>
    <col min="10" max="10" width="48.25" style="173" hidden="1" customWidth="1"/>
    <col min="11" max="11" width="49.75" style="173" hidden="1" customWidth="1"/>
    <col min="12" max="16384" width="8.83203125" style="173"/>
  </cols>
  <sheetData>
    <row r="1" spans="1:11" ht="168.75" customHeight="1">
      <c r="A1" s="428"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428"/>
      <c r="C1" s="428"/>
      <c r="D1" s="428"/>
      <c r="E1" s="428"/>
      <c r="F1" s="428"/>
      <c r="G1" s="428"/>
    </row>
    <row r="2" spans="1:11">
      <c r="A2" s="429"/>
      <c r="B2" s="429"/>
      <c r="C2" s="429"/>
      <c r="D2" s="429"/>
      <c r="E2" s="429"/>
      <c r="F2" s="429"/>
      <c r="G2" s="429"/>
      <c r="H2" s="429"/>
      <c r="I2" s="429"/>
    </row>
    <row r="3" spans="1:11">
      <c r="A3" s="429"/>
      <c r="B3" s="429"/>
      <c r="C3" s="429"/>
      <c r="D3" s="429"/>
      <c r="E3" s="429"/>
      <c r="F3" s="429"/>
      <c r="G3" s="429"/>
      <c r="H3" s="429"/>
      <c r="I3" s="429"/>
    </row>
    <row r="4" spans="1:11" s="176" customFormat="1" ht="25.8">
      <c r="A4" s="175" t="str">
        <f ca="1">OFFSET(L!$C$1,MATCH("Smelter Look-up"&amp;ADDRESS(ROW(),COLUMN(),4),L!$A:$A,0)-1,SL,,)</f>
        <v>金属</v>
      </c>
      <c r="B4" s="175" t="str">
        <f ca="1">OFFSET(L!$C$1,MATCH("Smelter Look-up"&amp;ADDRESS(ROW(),COLUMN(),4),L!$A:$A,0)-1,SL,,)</f>
        <v>冶炼厂查找 (*)</v>
      </c>
      <c r="C4" s="175" t="str">
        <f ca="1">OFFSET(L!$C$1,MATCH("Smelter Look-up"&amp;ADDRESS(ROW(),COLUMN(),4),L!$A:$A,0)-1,SL,,)</f>
        <v>标准冶炼厂名称</v>
      </c>
      <c r="D4" s="175" t="str">
        <f ca="1">OFFSET(L!$C$1,MATCH("Smelter Look-up"&amp;ADDRESS(ROW(),COLUMN(),4),L!$A:$A,0)-1,SL,,)</f>
        <v>冶炼厂地址：国家或地区</v>
      </c>
      <c r="E4" s="175" t="str">
        <f ca="1">OFFSET(L!$C$1,MATCH("Smelter Look-up"&amp;ADDRESS(ROW(),COLUMN(),4),L!$A:$A,0)-1,SL,,)</f>
        <v>冶炼厂 ID</v>
      </c>
      <c r="F4" s="175" t="str">
        <f ca="1">OFFSET(L!$C$1,MATCH("Smelter Look-up"&amp;ADDRESS(ROW(),COLUMN(),4),L!$A:$A,0)-1,SL,,)</f>
        <v>冶炼厂出处识别号</v>
      </c>
      <c r="G4" s="175" t="str">
        <f ca="1">OFFSET(L!$C$1,MATCH("Smelter Look-up"&amp;ADDRESS(ROW(),COLUMN(),4),L!$A:$A,0)-1,SL,,)</f>
        <v>冶炼厂所在街道</v>
      </c>
      <c r="H4" s="175" t="str">
        <f ca="1">OFFSET(L!$C$1,MATCH("Smelter Look-up"&amp;ADDRESS(ROW(),COLUMN(),4),L!$A:$A,0)-1,SL,,)</f>
        <v>冶炼厂所在城市</v>
      </c>
      <c r="I4" s="175" t="str">
        <f ca="1">OFFSET(L!$C$1,MATCH("Smelter Look-up"&amp;ADDRESS(ROW(),COLUMN(),4),L!$A:$A,0)-1,SL,,)</f>
        <v>冶炼厂地址：州/省</v>
      </c>
      <c r="J4" s="175" t="s">
        <v>774</v>
      </c>
      <c r="K4" s="175" t="s">
        <v>774</v>
      </c>
    </row>
    <row r="5" spans="1:11" ht="13.6"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6"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6"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6"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6"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6"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6"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98"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sheetPr codeName="Sheet6"/>
  <dimension ref="A1:O1014"/>
  <sheetViews>
    <sheetView zoomScale="70" zoomScaleNormal="70" zoomScalePageLayoutView="90" workbookViewId="0">
      <selection activeCell="A2" sqref="A2"/>
    </sheetView>
  </sheetViews>
  <sheetFormatPr defaultColWidth="8.83203125" defaultRowHeight="14.55"/>
  <cols>
    <col min="1" max="1" width="14.58203125" style="148" customWidth="1"/>
    <col min="2" max="2" width="14" style="148" customWidth="1"/>
    <col min="3" max="3" width="6.1640625" style="148" customWidth="1"/>
    <col min="4" max="4" width="56.25" style="148" customWidth="1"/>
    <col min="5" max="5" width="53.75" style="216" customWidth="1"/>
    <col min="6" max="6" width="54.1640625" style="148" customWidth="1"/>
    <col min="7" max="7" width="68.25" style="148" customWidth="1"/>
    <col min="8" max="8" width="49.25" style="148" customWidth="1"/>
    <col min="9" max="9" width="51.58203125" style="148" customWidth="1"/>
    <col min="10" max="10" width="50.25" style="148" customWidth="1"/>
    <col min="11" max="11" width="51.83203125" customWidth="1"/>
    <col min="12" max="12" width="66.83203125" style="239" customWidth="1"/>
    <col min="13" max="13" width="46.1640625" style="106" customWidth="1"/>
    <col min="14" max="15" width="8.83203125" style="106" customWidth="1"/>
    <col min="16" max="16384" width="8.832031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72.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62.7">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3.5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9.0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4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3.5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3.5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3.5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3.5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72.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9.0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7.0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9.0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72.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8"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3.5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3.5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8"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1.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6.1">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349.2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3.5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07.35000000000002">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05"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9.2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1.5">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11.8">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25.75">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3.5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05">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1.55">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6.1">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5">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362.7">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23.55">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188.6">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87.05">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6"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3.5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9.0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97.8">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72.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8.05">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9.69999999999999">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72.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7.0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6.1">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72.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1.9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1.9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6">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48.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7.0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74.1">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03.1">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1.8">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43.5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3.1">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9.0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9.2">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59.6">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5.1">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304.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01.5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3.5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9.0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7.0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9.0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3.5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9.0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9.0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9.0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9.0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9.0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9.0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9.0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9.0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9.0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9.0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7.0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0.5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0.6">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9.6">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72.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45.1">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6.1">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45.1">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377.2">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46.6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6.1">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33.7">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17.6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9.0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2.5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9.0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5.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6.1">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5.64999999999998">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61.14999999999998">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9.0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45.1">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7.0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17.6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03.1">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88.6">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9.0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9.0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3.5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55.9">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8.05">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9.0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9.0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9.0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9.0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9.0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9.0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9.0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1.95">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38.700000000000003">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700000000000003">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8.700000000000003">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7.9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7.9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700000000000003">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9.0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9.0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2.5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6">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5.8">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7.95">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43.5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9.0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05">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9.05">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9.05">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9.05">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9.05">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9.0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9.05">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29.05">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9.05">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9.0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9.0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9.0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9.05">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6"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9.0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9.05">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9.0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9.0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9.0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9.05">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9.0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3.5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3.5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8.05">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9.0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3.5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5.1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8.05">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9.0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9.0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9.0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9.0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9.0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9.0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3.5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3.5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9.0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3.5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3.5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9.0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3.5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8.05">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8.05">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8.05">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8.05">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2.5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2.5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2.5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2.5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8.0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8.0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8.0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8.0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8.0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8.0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8.0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8.0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3.5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6.95"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6.95"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6.95"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6.95"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8.05">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8.05">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8.05">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3.5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3.5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3.5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3.5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8.05">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8.0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8.05">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7.0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3.55">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3.5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3.5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3.5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3.5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3.5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05"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05"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6.95"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6.95"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6.95"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6.95"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9.0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7.0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9.05">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9.05">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72.5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9.05">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29.05">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72.5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sheetPr codeName="Sheet9"/>
  <dimension ref="A1:B250"/>
  <sheetViews>
    <sheetView workbookViewId="0">
      <selection activeCell="A2" sqref="A2"/>
    </sheetView>
  </sheetViews>
  <sheetFormatPr defaultColWidth="8.83203125" defaultRowHeight="12.9"/>
  <cols>
    <col min="1" max="1" width="20.58203125" style="62" customWidth="1"/>
    <col min="2" max="2" width="57.1640625" style="62" customWidth="1"/>
    <col min="3" max="16384" width="8.832031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98"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sheetPr codeName="Sheet1"/>
  <dimension ref="A1:C6261"/>
  <sheetViews>
    <sheetView workbookViewId="0">
      <selection activeCell="A2" sqref="A2"/>
    </sheetView>
  </sheetViews>
  <sheetFormatPr defaultColWidth="8.83203125" defaultRowHeight="12.9"/>
  <cols>
    <col min="1" max="1" width="11.1640625" customWidth="1"/>
    <col min="2" max="2" width="25.75" customWidth="1"/>
    <col min="3" max="3" width="11.832031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9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CCB86E82-FC78-4D60-B901-0B1EC26623C0}"/>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Company>EICC/CFSI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Windows 用户</cp:lastModifiedBy>
  <cp:lastPrinted>2015-04-21T20:47:43Z</cp:lastPrinted>
  <dcterms:created xsi:type="dcterms:W3CDTF">2010-06-21T21:00:23Z</dcterms:created>
  <dcterms:modified xsi:type="dcterms:W3CDTF">2026-05-06T02:23:13Z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